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.31.12.20 (2)" sheetId="1" r:id="rId1"/>
  </sheets>
  <definedNames>
    <definedName name="_xlnm.Print_Area" localSheetId="0">'.31.12.20 (2)'!$A$1:$AC$121</definedName>
  </definedNames>
  <calcPr calcId="124519"/>
</workbook>
</file>

<file path=xl/calcChain.xml><?xml version="1.0" encoding="utf-8"?>
<calcChain xmlns="http://schemas.openxmlformats.org/spreadsheetml/2006/main">
  <c r="I10" i="1"/>
  <c r="J10"/>
  <c r="J9" s="1"/>
  <c r="K10"/>
  <c r="K9" s="1"/>
  <c r="N10"/>
  <c r="O10"/>
  <c r="O9" s="1"/>
  <c r="P10"/>
  <c r="P9" s="1"/>
  <c r="Q10"/>
  <c r="Q9" s="1"/>
  <c r="S10"/>
  <c r="T10"/>
  <c r="T9" s="1"/>
  <c r="U10"/>
  <c r="U9" s="1"/>
  <c r="V10"/>
  <c r="V9" s="1"/>
  <c r="Y10"/>
  <c r="Z10"/>
  <c r="AA10"/>
  <c r="AB10"/>
  <c r="L11"/>
  <c r="L10" s="1"/>
  <c r="J12"/>
  <c r="K12"/>
  <c r="L12"/>
  <c r="O12"/>
  <c r="P12"/>
  <c r="Q12"/>
  <c r="R12"/>
  <c r="R9" s="1"/>
  <c r="T12"/>
  <c r="U12"/>
  <c r="V12"/>
  <c r="W12"/>
  <c r="W9" s="1"/>
  <c r="I13"/>
  <c r="I12" s="1"/>
  <c r="X12" s="1"/>
  <c r="N13"/>
  <c r="N12" s="1"/>
  <c r="S13"/>
  <c r="S12" s="1"/>
  <c r="X13"/>
  <c r="Z13"/>
  <c r="Y13" s="1"/>
  <c r="AA13"/>
  <c r="AA12" s="1"/>
  <c r="AB13"/>
  <c r="AB12" s="1"/>
  <c r="I14"/>
  <c r="N14"/>
  <c r="S14"/>
  <c r="X14"/>
  <c r="Z14"/>
  <c r="Y14" s="1"/>
  <c r="AA14"/>
  <c r="AB14"/>
  <c r="I15"/>
  <c r="N15"/>
  <c r="S15"/>
  <c r="X15"/>
  <c r="Z15"/>
  <c r="Y15" s="1"/>
  <c r="AA15"/>
  <c r="AB15"/>
  <c r="I16"/>
  <c r="N16"/>
  <c r="S16"/>
  <c r="X16"/>
  <c r="Z16"/>
  <c r="Y16" s="1"/>
  <c r="AA16"/>
  <c r="AB16"/>
  <c r="I17"/>
  <c r="N17"/>
  <c r="S17"/>
  <c r="X17"/>
  <c r="Z17"/>
  <c r="Y17" s="1"/>
  <c r="AA17"/>
  <c r="AB17"/>
  <c r="I18"/>
  <c r="N18"/>
  <c r="S18"/>
  <c r="X18"/>
  <c r="Z18"/>
  <c r="Y18" s="1"/>
  <c r="AA18"/>
  <c r="AB18"/>
  <c r="I19"/>
  <c r="N19"/>
  <c r="S19"/>
  <c r="X19"/>
  <c r="Z19"/>
  <c r="Y19" s="1"/>
  <c r="AA19"/>
  <c r="AB19"/>
  <c r="I20"/>
  <c r="N20"/>
  <c r="S20"/>
  <c r="Z20"/>
  <c r="AA20"/>
  <c r="Y20" s="1"/>
  <c r="AB20"/>
  <c r="J21"/>
  <c r="K21"/>
  <c r="L21"/>
  <c r="M21"/>
  <c r="M9" s="1"/>
  <c r="O21"/>
  <c r="P21"/>
  <c r="Q21"/>
  <c r="R21"/>
  <c r="T21"/>
  <c r="U21"/>
  <c r="V21"/>
  <c r="W21"/>
  <c r="I22"/>
  <c r="I21" s="1"/>
  <c r="X21" s="1"/>
  <c r="N22"/>
  <c r="N21" s="1"/>
  <c r="S22"/>
  <c r="S21" s="1"/>
  <c r="X22"/>
  <c r="Z22"/>
  <c r="Z21" s="1"/>
  <c r="AA22"/>
  <c r="AA21" s="1"/>
  <c r="AB22"/>
  <c r="AB21" s="1"/>
  <c r="I23"/>
  <c r="N23"/>
  <c r="S23"/>
  <c r="X23"/>
  <c r="Z23"/>
  <c r="Y23" s="1"/>
  <c r="AA23"/>
  <c r="AB23"/>
  <c r="I24"/>
  <c r="N24"/>
  <c r="S24"/>
  <c r="X24"/>
  <c r="Z24"/>
  <c r="Y24" s="1"/>
  <c r="AA24"/>
  <c r="AB24"/>
  <c r="J25"/>
  <c r="K25"/>
  <c r="L25"/>
  <c r="M25"/>
  <c r="O25"/>
  <c r="P25"/>
  <c r="Q25"/>
  <c r="R25"/>
  <c r="T25"/>
  <c r="U25"/>
  <c r="V25"/>
  <c r="W25"/>
  <c r="I26"/>
  <c r="I25" s="1"/>
  <c r="X25" s="1"/>
  <c r="N26"/>
  <c r="N25" s="1"/>
  <c r="S26"/>
  <c r="S25" s="1"/>
  <c r="Z26"/>
  <c r="Z25" s="1"/>
  <c r="AA26"/>
  <c r="AA25" s="1"/>
  <c r="AB26"/>
  <c r="AB25" s="1"/>
  <c r="I27"/>
  <c r="J27"/>
  <c r="K27"/>
  <c r="O27"/>
  <c r="P27"/>
  <c r="Q27"/>
  <c r="S27"/>
  <c r="T27"/>
  <c r="U27"/>
  <c r="V27"/>
  <c r="Y27"/>
  <c r="Z27"/>
  <c r="AA27"/>
  <c r="AB27"/>
  <c r="L28"/>
  <c r="L27" s="1"/>
  <c r="N28"/>
  <c r="N27" s="1"/>
  <c r="I29"/>
  <c r="J29"/>
  <c r="K29"/>
  <c r="O29"/>
  <c r="P29"/>
  <c r="Q29"/>
  <c r="T29"/>
  <c r="U29"/>
  <c r="V29"/>
  <c r="Y29"/>
  <c r="Z29"/>
  <c r="AA29"/>
  <c r="AB29"/>
  <c r="L30"/>
  <c r="L29" s="1"/>
  <c r="N30"/>
  <c r="N29" s="1"/>
  <c r="S30"/>
  <c r="S29" s="1"/>
  <c r="I31"/>
  <c r="J31"/>
  <c r="K31"/>
  <c r="N31"/>
  <c r="O31"/>
  <c r="P31"/>
  <c r="Q31"/>
  <c r="S31"/>
  <c r="T31"/>
  <c r="U31"/>
  <c r="V31"/>
  <c r="Y31"/>
  <c r="Z31"/>
  <c r="AA31"/>
  <c r="AB31"/>
  <c r="L32"/>
  <c r="L31" s="1"/>
  <c r="M33"/>
  <c r="R33"/>
  <c r="W33"/>
  <c r="J34"/>
  <c r="K34"/>
  <c r="L34"/>
  <c r="O34"/>
  <c r="P34"/>
  <c r="Q34"/>
  <c r="T34"/>
  <c r="U34"/>
  <c r="V34"/>
  <c r="I35"/>
  <c r="N35"/>
  <c r="S35"/>
  <c r="Z35"/>
  <c r="AA35"/>
  <c r="AB35"/>
  <c r="J36"/>
  <c r="J33" s="1"/>
  <c r="K36"/>
  <c r="K33" s="1"/>
  <c r="L36"/>
  <c r="L33" s="1"/>
  <c r="O36"/>
  <c r="O33" s="1"/>
  <c r="P36"/>
  <c r="Q36"/>
  <c r="Q33" s="1"/>
  <c r="T36"/>
  <c r="T33" s="1"/>
  <c r="U36"/>
  <c r="V36"/>
  <c r="V33" s="1"/>
  <c r="I37"/>
  <c r="I36" s="1"/>
  <c r="X36" s="1"/>
  <c r="N37"/>
  <c r="N36" s="1"/>
  <c r="S37"/>
  <c r="S36" s="1"/>
  <c r="X37"/>
  <c r="Z37"/>
  <c r="Z36" s="1"/>
  <c r="AA37"/>
  <c r="AA36" s="1"/>
  <c r="AB37"/>
  <c r="AB36" s="1"/>
  <c r="I38"/>
  <c r="N38"/>
  <c r="S38"/>
  <c r="X38"/>
  <c r="Z38"/>
  <c r="Y38" s="1"/>
  <c r="AA38"/>
  <c r="AB38"/>
  <c r="I39"/>
  <c r="N39"/>
  <c r="S39"/>
  <c r="X39"/>
  <c r="Z39"/>
  <c r="Y39" s="1"/>
  <c r="AA39"/>
  <c r="AB39"/>
  <c r="I40"/>
  <c r="N40"/>
  <c r="S40"/>
  <c r="X40"/>
  <c r="Z40"/>
  <c r="Y40" s="1"/>
  <c r="AA40"/>
  <c r="AB40"/>
  <c r="I41"/>
  <c r="N41"/>
  <c r="S41"/>
  <c r="X41"/>
  <c r="Z41"/>
  <c r="Y41" s="1"/>
  <c r="AA41"/>
  <c r="AB41"/>
  <c r="I42"/>
  <c r="N42"/>
  <c r="S42"/>
  <c r="X42"/>
  <c r="Z42"/>
  <c r="Y42" s="1"/>
  <c r="AA42"/>
  <c r="AB42"/>
  <c r="I43"/>
  <c r="N43"/>
  <c r="S43"/>
  <c r="X43"/>
  <c r="Z43"/>
  <c r="Y43" s="1"/>
  <c r="AA43"/>
  <c r="AB43"/>
  <c r="I44"/>
  <c r="N44"/>
  <c r="S44"/>
  <c r="X44"/>
  <c r="Z44"/>
  <c r="Y44" s="1"/>
  <c r="AA44"/>
  <c r="AB44"/>
  <c r="I45"/>
  <c r="N45"/>
  <c r="S45"/>
  <c r="X45"/>
  <c r="Z45"/>
  <c r="Y45" s="1"/>
  <c r="AA45"/>
  <c r="AB45"/>
  <c r="I46"/>
  <c r="N46"/>
  <c r="S46"/>
  <c r="X46"/>
  <c r="Z46"/>
  <c r="Y46" s="1"/>
  <c r="AA46"/>
  <c r="AB46"/>
  <c r="I47"/>
  <c r="N47"/>
  <c r="S47"/>
  <c r="X47"/>
  <c r="Z47"/>
  <c r="Y47" s="1"/>
  <c r="AA47"/>
  <c r="AB47"/>
  <c r="I48"/>
  <c r="N48"/>
  <c r="S48"/>
  <c r="Z48"/>
  <c r="AA48"/>
  <c r="Y48" s="1"/>
  <c r="AB48"/>
  <c r="I49"/>
  <c r="X49" s="1"/>
  <c r="N49"/>
  <c r="S49"/>
  <c r="Z49"/>
  <c r="AA49"/>
  <c r="Y49" s="1"/>
  <c r="AB49"/>
  <c r="I50"/>
  <c r="N50"/>
  <c r="S50"/>
  <c r="X50"/>
  <c r="Z50"/>
  <c r="Y50" s="1"/>
  <c r="AA50"/>
  <c r="AB50"/>
  <c r="J51"/>
  <c r="K51"/>
  <c r="L51"/>
  <c r="O51"/>
  <c r="Q51"/>
  <c r="T51"/>
  <c r="V51"/>
  <c r="I52"/>
  <c r="I51" s="1"/>
  <c r="X51" s="1"/>
  <c r="P52"/>
  <c r="P51" s="1"/>
  <c r="S52"/>
  <c r="S51" s="1"/>
  <c r="X52"/>
  <c r="Z52"/>
  <c r="Z51" s="1"/>
  <c r="AA52"/>
  <c r="AA51" s="1"/>
  <c r="AB52"/>
  <c r="AB51" s="1"/>
  <c r="I53"/>
  <c r="N53"/>
  <c r="P53"/>
  <c r="S53"/>
  <c r="U53"/>
  <c r="U51" s="1"/>
  <c r="X53"/>
  <c r="Z53"/>
  <c r="Y53" s="1"/>
  <c r="AA53"/>
  <c r="AB53"/>
  <c r="I54"/>
  <c r="N54"/>
  <c r="S54"/>
  <c r="X54"/>
  <c r="Z54"/>
  <c r="Y54" s="1"/>
  <c r="AA54"/>
  <c r="AB54"/>
  <c r="J55"/>
  <c r="K55"/>
  <c r="L55"/>
  <c r="O55"/>
  <c r="P55"/>
  <c r="Q55"/>
  <c r="T55"/>
  <c r="U55"/>
  <c r="V55"/>
  <c r="I56"/>
  <c r="I55" s="1"/>
  <c r="X55" s="1"/>
  <c r="N56"/>
  <c r="N55" s="1"/>
  <c r="S56"/>
  <c r="S55" s="1"/>
  <c r="X56"/>
  <c r="Z56"/>
  <c r="Z55" s="1"/>
  <c r="AA56"/>
  <c r="AA55" s="1"/>
  <c r="AB56"/>
  <c r="AB55" s="1"/>
  <c r="I57"/>
  <c r="N57"/>
  <c r="S57"/>
  <c r="X57"/>
  <c r="Z57"/>
  <c r="Y57" s="1"/>
  <c r="AA57"/>
  <c r="AB57"/>
  <c r="I58"/>
  <c r="N58"/>
  <c r="S58"/>
  <c r="X58"/>
  <c r="Z58"/>
  <c r="Y58" s="1"/>
  <c r="AA58"/>
  <c r="AB58"/>
  <c r="I59"/>
  <c r="N59"/>
  <c r="S59"/>
  <c r="X59"/>
  <c r="Z59"/>
  <c r="Y59" s="1"/>
  <c r="AA59"/>
  <c r="AB59"/>
  <c r="I60"/>
  <c r="N60"/>
  <c r="S60"/>
  <c r="X60"/>
  <c r="Z60"/>
  <c r="Y60" s="1"/>
  <c r="AA60"/>
  <c r="AB60"/>
  <c r="J61"/>
  <c r="K61"/>
  <c r="L61"/>
  <c r="O61"/>
  <c r="P61"/>
  <c r="Q61"/>
  <c r="T61"/>
  <c r="U61"/>
  <c r="V61"/>
  <c r="I62"/>
  <c r="I61" s="1"/>
  <c r="X61" s="1"/>
  <c r="N62"/>
  <c r="N61" s="1"/>
  <c r="S62"/>
  <c r="S61" s="1"/>
  <c r="Z62"/>
  <c r="Z61" s="1"/>
  <c r="AA62"/>
  <c r="AA61" s="1"/>
  <c r="AB62"/>
  <c r="AB61" s="1"/>
  <c r="J63"/>
  <c r="K63"/>
  <c r="L63"/>
  <c r="O63"/>
  <c r="P63"/>
  <c r="Q63"/>
  <c r="T63"/>
  <c r="U63"/>
  <c r="V63"/>
  <c r="I64"/>
  <c r="I63" s="1"/>
  <c r="N64"/>
  <c r="N63" s="1"/>
  <c r="S64"/>
  <c r="S63" s="1"/>
  <c r="Z64"/>
  <c r="Z63" s="1"/>
  <c r="AA64"/>
  <c r="AA63" s="1"/>
  <c r="AB64"/>
  <c r="AB63" s="1"/>
  <c r="J65"/>
  <c r="K65"/>
  <c r="L65"/>
  <c r="O65"/>
  <c r="P65"/>
  <c r="Q65"/>
  <c r="T65"/>
  <c r="U65"/>
  <c r="V65"/>
  <c r="I66"/>
  <c r="I65" s="1"/>
  <c r="N66"/>
  <c r="N65" s="1"/>
  <c r="S66"/>
  <c r="S65" s="1"/>
  <c r="Z66"/>
  <c r="Z65" s="1"/>
  <c r="AA66"/>
  <c r="AA65" s="1"/>
  <c r="AB66"/>
  <c r="AB65" s="1"/>
  <c r="J68"/>
  <c r="J67" s="1"/>
  <c r="K68"/>
  <c r="K67" s="1"/>
  <c r="L68"/>
  <c r="L67" s="1"/>
  <c r="Q68"/>
  <c r="Q67" s="1"/>
  <c r="V68"/>
  <c r="V67" s="1"/>
  <c r="I69"/>
  <c r="I68" s="1"/>
  <c r="N69"/>
  <c r="S69"/>
  <c r="Z69"/>
  <c r="AA69"/>
  <c r="AA68" s="1"/>
  <c r="AB69"/>
  <c r="AB68" s="1"/>
  <c r="I70"/>
  <c r="X70" s="1"/>
  <c r="N70"/>
  <c r="S70"/>
  <c r="Z70"/>
  <c r="AA70"/>
  <c r="Y70" s="1"/>
  <c r="AB70"/>
  <c r="I71"/>
  <c r="X71" s="1"/>
  <c r="N71"/>
  <c r="S71"/>
  <c r="Z71"/>
  <c r="AA71"/>
  <c r="Y71" s="1"/>
  <c r="AB71"/>
  <c r="I72"/>
  <c r="X72" s="1"/>
  <c r="O72"/>
  <c r="O68" s="1"/>
  <c r="O67" s="1"/>
  <c r="P72"/>
  <c r="P68" s="1"/>
  <c r="P67" s="1"/>
  <c r="T72"/>
  <c r="T68" s="1"/>
  <c r="T67" s="1"/>
  <c r="U72"/>
  <c r="S72" s="1"/>
  <c r="AA72"/>
  <c r="AB72"/>
  <c r="I73"/>
  <c r="X73" s="1"/>
  <c r="N73"/>
  <c r="S73"/>
  <c r="Z73"/>
  <c r="AA73"/>
  <c r="Y73" s="1"/>
  <c r="AB73"/>
  <c r="I74"/>
  <c r="X74" s="1"/>
  <c r="N74"/>
  <c r="S74"/>
  <c r="Z74"/>
  <c r="AA74"/>
  <c r="Y74" s="1"/>
  <c r="AB74"/>
  <c r="I75"/>
  <c r="X75" s="1"/>
  <c r="N75"/>
  <c r="S75"/>
  <c r="Z75"/>
  <c r="AA75"/>
  <c r="Y75" s="1"/>
  <c r="AB75"/>
  <c r="I76"/>
  <c r="X76" s="1"/>
  <c r="N76"/>
  <c r="S76"/>
  <c r="Z76"/>
  <c r="Y76" s="1"/>
  <c r="AA76"/>
  <c r="AB76"/>
  <c r="J77"/>
  <c r="K77"/>
  <c r="L77"/>
  <c r="O77"/>
  <c r="P77"/>
  <c r="Q77"/>
  <c r="T77"/>
  <c r="U77"/>
  <c r="V77"/>
  <c r="I78"/>
  <c r="I77" s="1"/>
  <c r="X77" s="1"/>
  <c r="N78"/>
  <c r="N77" s="1"/>
  <c r="S78"/>
  <c r="S77" s="1"/>
  <c r="Z78"/>
  <c r="Z77" s="1"/>
  <c r="AA78"/>
  <c r="AA77" s="1"/>
  <c r="AB78"/>
  <c r="AB77" s="1"/>
  <c r="I79"/>
  <c r="X79" s="1"/>
  <c r="N79"/>
  <c r="S79"/>
  <c r="Z79"/>
  <c r="Y79" s="1"/>
  <c r="AA79"/>
  <c r="AB79"/>
  <c r="I80"/>
  <c r="N80"/>
  <c r="S80"/>
  <c r="X80"/>
  <c r="Z80"/>
  <c r="Y80" s="1"/>
  <c r="AA80"/>
  <c r="AB80"/>
  <c r="I81"/>
  <c r="N81"/>
  <c r="S81"/>
  <c r="X81"/>
  <c r="Z81"/>
  <c r="Y81" s="1"/>
  <c r="AA81"/>
  <c r="AB81"/>
  <c r="J82"/>
  <c r="K82"/>
  <c r="L82"/>
  <c r="M82"/>
  <c r="O82"/>
  <c r="P82"/>
  <c r="Q82"/>
  <c r="R82"/>
  <c r="T82"/>
  <c r="U82"/>
  <c r="V82"/>
  <c r="W82"/>
  <c r="I83"/>
  <c r="I82" s="1"/>
  <c r="X82" s="1"/>
  <c r="N83"/>
  <c r="N82" s="1"/>
  <c r="S83"/>
  <c r="S82" s="1"/>
  <c r="X83"/>
  <c r="Z83"/>
  <c r="Z82" s="1"/>
  <c r="AA83"/>
  <c r="AA82" s="1"/>
  <c r="AB83"/>
  <c r="AB82" s="1"/>
  <c r="I84"/>
  <c r="N84"/>
  <c r="S84"/>
  <c r="X84"/>
  <c r="Z84"/>
  <c r="Y84" s="1"/>
  <c r="AA84"/>
  <c r="AB84"/>
  <c r="I85"/>
  <c r="N85"/>
  <c r="S85"/>
  <c r="X85"/>
  <c r="Z85"/>
  <c r="Y85" s="1"/>
  <c r="AA85"/>
  <c r="AB85"/>
  <c r="J86"/>
  <c r="K86"/>
  <c r="L86"/>
  <c r="M86"/>
  <c r="O86"/>
  <c r="P86"/>
  <c r="Q86"/>
  <c r="R86"/>
  <c r="T86"/>
  <c r="U86"/>
  <c r="V86"/>
  <c r="W86"/>
  <c r="I87"/>
  <c r="I86" s="1"/>
  <c r="N87"/>
  <c r="N86" s="1"/>
  <c r="S87"/>
  <c r="S86" s="1"/>
  <c r="Z87"/>
  <c r="Z86" s="1"/>
  <c r="AA87"/>
  <c r="AA86" s="1"/>
  <c r="AB87"/>
  <c r="AB86" s="1"/>
  <c r="I88"/>
  <c r="N88"/>
  <c r="S88"/>
  <c r="Z88"/>
  <c r="Y88" s="1"/>
  <c r="AA88"/>
  <c r="AB88"/>
  <c r="J89"/>
  <c r="K89"/>
  <c r="L89"/>
  <c r="O89"/>
  <c r="P89"/>
  <c r="Q89"/>
  <c r="T89"/>
  <c r="U89"/>
  <c r="V89"/>
  <c r="I90"/>
  <c r="I89" s="1"/>
  <c r="N90"/>
  <c r="N89" s="1"/>
  <c r="S90"/>
  <c r="S89" s="1"/>
  <c r="Z90"/>
  <c r="Z89" s="1"/>
  <c r="AA90"/>
  <c r="AA89" s="1"/>
  <c r="AB90"/>
  <c r="AB89" s="1"/>
  <c r="J91"/>
  <c r="K91"/>
  <c r="L91"/>
  <c r="O91"/>
  <c r="P91"/>
  <c r="Q91"/>
  <c r="T91"/>
  <c r="U91"/>
  <c r="V91"/>
  <c r="I92"/>
  <c r="I91" s="1"/>
  <c r="N92"/>
  <c r="N91" s="1"/>
  <c r="S92"/>
  <c r="S91" s="1"/>
  <c r="Z92"/>
  <c r="Z91" s="1"/>
  <c r="AA92"/>
  <c r="AA91" s="1"/>
  <c r="AB92"/>
  <c r="AB91" s="1"/>
  <c r="J93"/>
  <c r="K93"/>
  <c r="L93"/>
  <c r="M93"/>
  <c r="M91" s="1"/>
  <c r="M89" s="1"/>
  <c r="O93"/>
  <c r="P93"/>
  <c r="Q93"/>
  <c r="T93"/>
  <c r="U93"/>
  <c r="V93"/>
  <c r="I94"/>
  <c r="I93" s="1"/>
  <c r="N94"/>
  <c r="N93" s="1"/>
  <c r="S94"/>
  <c r="S93" s="1"/>
  <c r="Z94"/>
  <c r="Z93" s="1"/>
  <c r="AA94"/>
  <c r="AA93" s="1"/>
  <c r="AB94"/>
  <c r="AB93" s="1"/>
  <c r="R95"/>
  <c r="R93" s="1"/>
  <c r="R91" s="1"/>
  <c r="R89" s="1"/>
  <c r="W95"/>
  <c r="W93" s="1"/>
  <c r="W91" s="1"/>
  <c r="W89" s="1"/>
  <c r="J96"/>
  <c r="J95" s="1"/>
  <c r="K96"/>
  <c r="K95" s="1"/>
  <c r="L96"/>
  <c r="L95" s="1"/>
  <c r="O96"/>
  <c r="O95" s="1"/>
  <c r="Q96"/>
  <c r="Q95" s="1"/>
  <c r="T96"/>
  <c r="T95" s="1"/>
  <c r="U96"/>
  <c r="U95" s="1"/>
  <c r="V96"/>
  <c r="V95" s="1"/>
  <c r="I97"/>
  <c r="I96" s="1"/>
  <c r="N97"/>
  <c r="N96" s="1"/>
  <c r="N95" s="1"/>
  <c r="S97"/>
  <c r="S96" s="1"/>
  <c r="S95" s="1"/>
  <c r="X97"/>
  <c r="Z97"/>
  <c r="Z96" s="1"/>
  <c r="Z95" s="1"/>
  <c r="AA97"/>
  <c r="AA96" s="1"/>
  <c r="AA95" s="1"/>
  <c r="AB97"/>
  <c r="AB96" s="1"/>
  <c r="AB95" s="1"/>
  <c r="I98"/>
  <c r="N98"/>
  <c r="P98"/>
  <c r="P96" s="1"/>
  <c r="P95" s="1"/>
  <c r="S98"/>
  <c r="X98"/>
  <c r="Z98"/>
  <c r="Y98" s="1"/>
  <c r="AA98"/>
  <c r="AB98"/>
  <c r="I99"/>
  <c r="N99"/>
  <c r="S99"/>
  <c r="X99"/>
  <c r="Z99"/>
  <c r="Y99" s="1"/>
  <c r="AA99"/>
  <c r="AB99"/>
  <c r="I100"/>
  <c r="N100"/>
  <c r="S100"/>
  <c r="Z100"/>
  <c r="Y100" s="1"/>
  <c r="AA100"/>
  <c r="AB100"/>
  <c r="I101"/>
  <c r="N101"/>
  <c r="S101"/>
  <c r="X101"/>
  <c r="Z101"/>
  <c r="Y101" s="1"/>
  <c r="AA101"/>
  <c r="AB101"/>
  <c r="AC102"/>
  <c r="J103"/>
  <c r="J102" s="1"/>
  <c r="K103"/>
  <c r="K102" s="1"/>
  <c r="L103"/>
  <c r="L102" s="1"/>
  <c r="O103"/>
  <c r="O102" s="1"/>
  <c r="P103"/>
  <c r="P102" s="1"/>
  <c r="Q103"/>
  <c r="Q102" s="1"/>
  <c r="T103"/>
  <c r="T102" s="1"/>
  <c r="U103"/>
  <c r="U102" s="1"/>
  <c r="V103"/>
  <c r="V102" s="1"/>
  <c r="I104"/>
  <c r="I103" s="1"/>
  <c r="N104"/>
  <c r="N103" s="1"/>
  <c r="S104"/>
  <c r="S103" s="1"/>
  <c r="X104"/>
  <c r="Z104"/>
  <c r="Z103" s="1"/>
  <c r="AA104"/>
  <c r="AA103" s="1"/>
  <c r="AB104"/>
  <c r="AB103" s="1"/>
  <c r="I105"/>
  <c r="N105"/>
  <c r="S105"/>
  <c r="X105"/>
  <c r="Z105"/>
  <c r="Y105" s="1"/>
  <c r="AA105"/>
  <c r="AB105"/>
  <c r="I106"/>
  <c r="N106"/>
  <c r="S106"/>
  <c r="X106"/>
  <c r="Z106"/>
  <c r="Y106" s="1"/>
  <c r="AA106"/>
  <c r="AB106"/>
  <c r="I107"/>
  <c r="N107"/>
  <c r="S107"/>
  <c r="X107"/>
  <c r="Z107"/>
  <c r="AA107"/>
  <c r="Y107" s="1"/>
  <c r="AB107"/>
  <c r="I108"/>
  <c r="X108" s="1"/>
  <c r="N108"/>
  <c r="S108"/>
  <c r="Z108"/>
  <c r="AA108"/>
  <c r="Y108" s="1"/>
  <c r="AB108"/>
  <c r="I109"/>
  <c r="X109" s="1"/>
  <c r="N109"/>
  <c r="S109"/>
  <c r="Z109"/>
  <c r="Y109" s="1"/>
  <c r="AA109"/>
  <c r="AB109"/>
  <c r="I110"/>
  <c r="N110"/>
  <c r="S110"/>
  <c r="X110"/>
  <c r="Z110"/>
  <c r="Y110" s="1"/>
  <c r="AA110"/>
  <c r="AB110"/>
  <c r="I111"/>
  <c r="N111"/>
  <c r="S111"/>
  <c r="X111"/>
  <c r="Z111"/>
  <c r="Y111" s="1"/>
  <c r="AA111"/>
  <c r="AB111"/>
  <c r="I112"/>
  <c r="N112"/>
  <c r="S112"/>
  <c r="X112"/>
  <c r="Z112"/>
  <c r="Y112" s="1"/>
  <c r="AA112"/>
  <c r="AB112"/>
  <c r="I113"/>
  <c r="N113"/>
  <c r="S113"/>
  <c r="X113"/>
  <c r="Z113"/>
  <c r="Y113" s="1"/>
  <c r="AA113"/>
  <c r="AB113"/>
  <c r="J114"/>
  <c r="K114"/>
  <c r="L114"/>
  <c r="M114"/>
  <c r="M102" s="1"/>
  <c r="O114"/>
  <c r="P114"/>
  <c r="Q114"/>
  <c r="R114"/>
  <c r="R102" s="1"/>
  <c r="T114"/>
  <c r="U114"/>
  <c r="V114"/>
  <c r="W114"/>
  <c r="W102" s="1"/>
  <c r="X114"/>
  <c r="Z114"/>
  <c r="AB114"/>
  <c r="I115"/>
  <c r="I114" s="1"/>
  <c r="N115"/>
  <c r="N114" s="1"/>
  <c r="S115"/>
  <c r="S114" s="1"/>
  <c r="Z115"/>
  <c r="AA115"/>
  <c r="Y115" s="1"/>
  <c r="Y114" s="1"/>
  <c r="AB115"/>
  <c r="J116"/>
  <c r="K116"/>
  <c r="L116"/>
  <c r="M116"/>
  <c r="O116"/>
  <c r="P116"/>
  <c r="Q116"/>
  <c r="R116"/>
  <c r="T116"/>
  <c r="U116"/>
  <c r="V116"/>
  <c r="W116"/>
  <c r="X116"/>
  <c r="AA116"/>
  <c r="I117"/>
  <c r="I116" s="1"/>
  <c r="N117"/>
  <c r="N116" s="1"/>
  <c r="S117"/>
  <c r="S116" s="1"/>
  <c r="Z117"/>
  <c r="Z116" s="1"/>
  <c r="AA117"/>
  <c r="AB117"/>
  <c r="AB116" s="1"/>
  <c r="N118"/>
  <c r="S118"/>
  <c r="Z118"/>
  <c r="Y118" s="1"/>
  <c r="AA118"/>
  <c r="AB118"/>
  <c r="X103" l="1"/>
  <c r="X102" s="1"/>
  <c r="I102"/>
  <c r="I67"/>
  <c r="AC67" s="1"/>
  <c r="X68"/>
  <c r="X67" s="1"/>
  <c r="AB102"/>
  <c r="Z102"/>
  <c r="S102"/>
  <c r="AA67"/>
  <c r="S68"/>
  <c r="S67" s="1"/>
  <c r="X33"/>
  <c r="U33"/>
  <c r="AB33"/>
  <c r="Z33"/>
  <c r="Y25"/>
  <c r="Y21"/>
  <c r="AB9"/>
  <c r="V119"/>
  <c r="T119"/>
  <c r="Q119"/>
  <c r="O119"/>
  <c r="K119"/>
  <c r="I9"/>
  <c r="I95"/>
  <c r="X96"/>
  <c r="N102"/>
  <c r="W67"/>
  <c r="W119" s="1"/>
  <c r="R67"/>
  <c r="R119" s="1"/>
  <c r="M67"/>
  <c r="AB67"/>
  <c r="P33"/>
  <c r="AA33"/>
  <c r="S33"/>
  <c r="I33"/>
  <c r="AC33" s="1"/>
  <c r="M119"/>
  <c r="Y12"/>
  <c r="X9"/>
  <c r="L9"/>
  <c r="L119" s="1"/>
  <c r="AA9"/>
  <c r="Y9"/>
  <c r="S9"/>
  <c r="S119" s="1"/>
  <c r="P119"/>
  <c r="N9"/>
  <c r="J119"/>
  <c r="Y117"/>
  <c r="Y116" s="1"/>
  <c r="AA114"/>
  <c r="AA102" s="1"/>
  <c r="Y104"/>
  <c r="Y103" s="1"/>
  <c r="Y102" s="1"/>
  <c r="Y97"/>
  <c r="Y96" s="1"/>
  <c r="Y95" s="1"/>
  <c r="Y87"/>
  <c r="Y86" s="1"/>
  <c r="Y83"/>
  <c r="Y82" s="1"/>
  <c r="Y78"/>
  <c r="Y77" s="1"/>
  <c r="Z72"/>
  <c r="Y72" s="1"/>
  <c r="N72"/>
  <c r="N68" s="1"/>
  <c r="N67" s="1"/>
  <c r="X69"/>
  <c r="U68"/>
  <c r="U67" s="1"/>
  <c r="U119" s="1"/>
  <c r="Y64"/>
  <c r="Y63" s="1"/>
  <c r="X62"/>
  <c r="Y56"/>
  <c r="Y55" s="1"/>
  <c r="Y37"/>
  <c r="Y36" s="1"/>
  <c r="AA34"/>
  <c r="S34"/>
  <c r="N34"/>
  <c r="I34"/>
  <c r="Y22"/>
  <c r="Z12"/>
  <c r="Z9" s="1"/>
  <c r="Y94"/>
  <c r="Y93" s="1"/>
  <c r="Y92"/>
  <c r="Y91" s="1"/>
  <c r="Y90"/>
  <c r="Y89" s="1"/>
  <c r="X78"/>
  <c r="Y69"/>
  <c r="Y68" s="1"/>
  <c r="Y67" s="1"/>
  <c r="Y66"/>
  <c r="Y65" s="1"/>
  <c r="Y62"/>
  <c r="Y61" s="1"/>
  <c r="Y52"/>
  <c r="Y51" s="1"/>
  <c r="N52"/>
  <c r="N51" s="1"/>
  <c r="N33" s="1"/>
  <c r="Y35"/>
  <c r="AB34"/>
  <c r="Z34"/>
  <c r="Y33" l="1"/>
  <c r="Y34"/>
  <c r="AC9"/>
  <c r="I119"/>
  <c r="N119"/>
  <c r="Y119"/>
  <c r="X95"/>
  <c r="AC95"/>
  <c r="AA119"/>
  <c r="X119"/>
  <c r="Z68"/>
  <c r="Z67" s="1"/>
  <c r="Z119" s="1"/>
  <c r="AB119"/>
  <c r="AC119" l="1"/>
</calcChain>
</file>

<file path=xl/sharedStrings.xml><?xml version="1.0" encoding="utf-8"?>
<sst xmlns="http://schemas.openxmlformats.org/spreadsheetml/2006/main" count="403" uniqueCount="143">
  <si>
    <t>14.01.2021г.</t>
  </si>
  <si>
    <t>244</t>
  </si>
  <si>
    <t>0750320101</t>
  </si>
  <si>
    <t>0709</t>
  </si>
  <si>
    <t>414</t>
  </si>
  <si>
    <t>0750355050</t>
  </si>
  <si>
    <t>1102</t>
  </si>
  <si>
    <t>РУО</t>
  </si>
  <si>
    <t>Задача № 1</t>
  </si>
  <si>
    <t>Мероприятия направленные на строительство объектов образования</t>
  </si>
  <si>
    <t>1.3</t>
  </si>
  <si>
    <t>226</t>
  </si>
  <si>
    <t>0750220100</t>
  </si>
  <si>
    <t>Стимулирование педагогов к повышению качества работы и непрерывному профессиональному развитию через организацию конкурсов профмастерства, участие в курсах, конференциях.</t>
  </si>
  <si>
    <t>1.2</t>
  </si>
  <si>
    <t>000</t>
  </si>
  <si>
    <t>0750181020</t>
  </si>
  <si>
    <t>0104</t>
  </si>
  <si>
    <t>07501S2B60</t>
  </si>
  <si>
    <t>0750173160</t>
  </si>
  <si>
    <t>075017360</t>
  </si>
  <si>
    <t>999086020</t>
  </si>
  <si>
    <t>9990086010</t>
  </si>
  <si>
    <t>05711L5151</t>
  </si>
  <si>
    <t>07501S2160</t>
  </si>
  <si>
    <t>0750120100</t>
  </si>
  <si>
    <t>Информационное, учебно методическое, образовательное, юридическое сопровождение и бухгалтерское обслуживание, ведение бюджетного учета и других вопросов финансовой деятельности образовательных учреждений</t>
  </si>
  <si>
    <t>1.1</t>
  </si>
  <si>
    <t>0000000</t>
  </si>
  <si>
    <t>«Другие вопросы в области образования».</t>
  </si>
  <si>
    <t>0740173190</t>
  </si>
  <si>
    <t>0707</t>
  </si>
  <si>
    <t>0740173140</t>
  </si>
  <si>
    <t>0740173050</t>
  </si>
  <si>
    <t>0740110400</t>
  </si>
  <si>
    <t>На  оказание услуг по организации отдыха детей и оздоровление детей</t>
  </si>
  <si>
    <t>«Организация отдыха и оздоровления детей в Окинском  районе»</t>
  </si>
  <si>
    <t>0703</t>
  </si>
  <si>
    <t>Мероприятия, направленные на сохранение и укрепление здоровья детей.</t>
  </si>
  <si>
    <t>1.7</t>
  </si>
  <si>
    <t>Мероприятия направленные на строительство спортивного зала 30х18 в с.Орлик</t>
  </si>
  <si>
    <t>1.6</t>
  </si>
  <si>
    <t>Мероприятия, направленные на обеспечение роста профессионального уровня педагогических кадров, развитие системы повышения квалификации и переподготовки педагогов.</t>
  </si>
  <si>
    <t>1.5</t>
  </si>
  <si>
    <t>07302S2200</t>
  </si>
  <si>
    <t>07302S2205</t>
  </si>
  <si>
    <t>Мероприятия, напрвленные на содержание инструкторов по физической культуре и спорту</t>
  </si>
  <si>
    <t>1.4</t>
  </si>
  <si>
    <t>0730310300</t>
  </si>
  <si>
    <t>07303S2140</t>
  </si>
  <si>
    <t>Мероприятия, направленные на повышение надежности и увеличение сроков эксплуатации строений в целях безопасности (разработка ПСД и ремонт зданий учреждений )</t>
  </si>
  <si>
    <t>0730286010</t>
  </si>
  <si>
    <t>0730210300</t>
  </si>
  <si>
    <t>0730171006</t>
  </si>
  <si>
    <t>Мероприятия, направленные на поддержку и сопровождение одаренных детей и талантливой молодежи через систему конкурсных мероприятий и на содержание инструкторов по физической культуре и спорту</t>
  </si>
  <si>
    <t>0730173180</t>
  </si>
  <si>
    <t>07301S2120</t>
  </si>
  <si>
    <t>9990086020</t>
  </si>
  <si>
    <t>07301S2B60</t>
  </si>
  <si>
    <t>07301S2E50</t>
  </si>
  <si>
    <t>0730110301</t>
  </si>
  <si>
    <t>0730110300</t>
  </si>
  <si>
    <t>07301S2160</t>
  </si>
  <si>
    <t>На оказание услуг по реализации общеобразо-вательных программ  дополнительного образования</t>
  </si>
  <si>
    <t>«Развитие дополнительного образования»</t>
  </si>
  <si>
    <t>3</t>
  </si>
  <si>
    <t>0702</t>
  </si>
  <si>
    <t>0720672610</t>
  </si>
  <si>
    <t>Мероприятия, направленные на благоустройство территорий, прилегающих к местам туристического показа</t>
  </si>
  <si>
    <t>0720510200</t>
  </si>
  <si>
    <t>Задача № 1 Индекс 1,2,3</t>
  </si>
  <si>
    <t xml:space="preserve">Мероприятия, направленные на поддержку и сопровождение одаренных детей </t>
  </si>
  <si>
    <t>0720410203</t>
  </si>
  <si>
    <t>0720410202</t>
  </si>
  <si>
    <t>07204S2540</t>
  </si>
  <si>
    <t>07204S2140</t>
  </si>
  <si>
    <t>Мероприятия, направленные на развитие общественной инфраструкуры (капитальный ремонт, реконструкция, строительство объектов образования) и на обеспечение модернизации технического перевооружения (приобретение современного технологического оборудования, оснащение и установка видеонаблюдения) в учреждений общешо образования</t>
  </si>
  <si>
    <t>07203L3040</t>
  </si>
  <si>
    <t>07203S2K90</t>
  </si>
  <si>
    <t>07203S2130</t>
  </si>
  <si>
    <t>Мероприятия  по организации горячего питания детей обучающихся в общеобразовательных учреждениях</t>
  </si>
  <si>
    <t>0560383200</t>
  </si>
  <si>
    <t>07202S2В40</t>
  </si>
  <si>
    <t>07202S2890</t>
  </si>
  <si>
    <t>0720273040</t>
  </si>
  <si>
    <t>0720253030</t>
  </si>
  <si>
    <t>0720273030</t>
  </si>
  <si>
    <t>0720273020</t>
  </si>
  <si>
    <t>0720274460</t>
  </si>
  <si>
    <t>07202S2160</t>
  </si>
  <si>
    <t>0720210203</t>
  </si>
  <si>
    <t>0720210202</t>
  </si>
  <si>
    <t>0720210201</t>
  </si>
  <si>
    <t>0720210200</t>
  </si>
  <si>
    <t>На  оказание услуг по реализации общеобразовательных программ общего образования</t>
  </si>
  <si>
    <t xml:space="preserve">Задача № 1
Индекс 1,2,3
</t>
  </si>
  <si>
    <t>Строительство шкоы на 360 мест с.Орлик. Ремонт зданий общеобразовательных учреждений   
Развитие профильных классов на базе МОУ на 3 (старшей) ступени обучения. Приобретение новейших  средств обучения (предметные  кабинеты по физике, химии, биологии).</t>
  </si>
  <si>
    <t>«Развитие общего образования»</t>
  </si>
  <si>
    <t>2</t>
  </si>
  <si>
    <t>0701</t>
  </si>
  <si>
    <t xml:space="preserve">Задача№1  Индекс 1,2 </t>
  </si>
  <si>
    <t>225</t>
  </si>
  <si>
    <t>Мероприятия, направленные на обеспечение модернизации (технического перевооружения) учреждений дошкольного образования. Приобретение технологического оборудования для ДОУ.</t>
  </si>
  <si>
    <t>0710410100</t>
  </si>
  <si>
    <t>Мероприятия, направленные на поддержку и сопровождение одаренных детей дошкольного образования</t>
  </si>
  <si>
    <t>07103S2980</t>
  </si>
  <si>
    <t>0710374410</t>
  </si>
  <si>
    <t>Задача№1  Индекс 3</t>
  </si>
  <si>
    <t>Мероприятия,  направленные на повышение  надежности и увеличение сроков эксплуата-ции строений в целях безопасности  (разработка ПСД , ремонт и обследование зданий учреждений дошкольного образования)</t>
  </si>
  <si>
    <t>343</t>
  </si>
  <si>
    <t>0710273180</t>
  </si>
  <si>
    <t>0710273020</t>
  </si>
  <si>
    <t>07102S2160</t>
  </si>
  <si>
    <t>07102S2B60</t>
  </si>
  <si>
    <t>0710210102</t>
  </si>
  <si>
    <t>0710210101</t>
  </si>
  <si>
    <t>0710210100</t>
  </si>
  <si>
    <t xml:space="preserve">На  оказание услуг по реализации общеобразовательных программ дошкольного образования </t>
  </si>
  <si>
    <t>Задача№1  Индекс 1,2,4,5,7</t>
  </si>
  <si>
    <t>Капитальный ремонт детского сада</t>
  </si>
  <si>
    <t>«Развитие дошкольного образования»</t>
  </si>
  <si>
    <t>ФБ</t>
  </si>
  <si>
    <t>РБ</t>
  </si>
  <si>
    <t>МБ</t>
  </si>
  <si>
    <t>Всего по программе:</t>
  </si>
  <si>
    <t>вид расходов</t>
  </si>
  <si>
    <t>целевая статья</t>
  </si>
  <si>
    <t>раздел, подраздел</t>
  </si>
  <si>
    <t>остаток на 31.12.2020г</t>
  </si>
  <si>
    <t>Уровень исп.заплан-го объема фин-я</t>
  </si>
  <si>
    <t>Внебюджетные источноки</t>
  </si>
  <si>
    <t>расходы бюджета на 31.12.2020</t>
  </si>
  <si>
    <r>
      <t>Уточненый план на 31.12.2021г.</t>
    </r>
    <r>
      <rPr>
        <b/>
        <sz val="9"/>
        <rFont val="Times New Roman"/>
        <family val="1"/>
        <charset val="204"/>
      </rPr>
      <t xml:space="preserve"> </t>
    </r>
  </si>
  <si>
    <r>
      <t>Утвержденный план на 01.01.2020г.</t>
    </r>
    <r>
      <rPr>
        <b/>
        <sz val="9"/>
        <rFont val="Times New Roman"/>
        <family val="1"/>
        <charset val="204"/>
      </rPr>
      <t xml:space="preserve"> (на 2020г.)</t>
    </r>
  </si>
  <si>
    <t>Подпрограммы программы, мероприятий муниципальной программы, мероприятий, реализуемых в рамках основного мероприятия</t>
  </si>
  <si>
    <t>Коды бюджетной классификации</t>
  </si>
  <si>
    <t xml:space="preserve">Ответственный исполнитель </t>
  </si>
  <si>
    <t>Социально-экономический эффект</t>
  </si>
  <si>
    <t>на  2020 года</t>
  </si>
  <si>
    <t xml:space="preserve"> "Развитие системы образования муниципального образования "Окинский район"</t>
  </si>
  <si>
    <t>О ВЫПОЛНЕНИИ МЕРОПРИЯТИЙ МУНИЦИПАЛЬНОЙ ПРОГРАММЫ</t>
  </si>
  <si>
    <t>Приложение 1</t>
  </si>
  <si>
    <t>ОТЧЕТ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</si>
</sst>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000000"/>
    <numFmt numFmtId="166" formatCode="#,##0.000000"/>
    <numFmt numFmtId="167" formatCode="0.000"/>
    <numFmt numFmtId="168" formatCode="#,##0.0"/>
    <numFmt numFmtId="169" formatCode="#,##0.0000"/>
    <numFmt numFmtId="170" formatCode="#,##0.00000"/>
  </numFmts>
  <fonts count="22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0000"/>
      <name val="Arial CYR"/>
    </font>
    <font>
      <sz val="10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FFBD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7" fillId="0" borderId="0"/>
    <xf numFmtId="4" fontId="20" fillId="7" borderId="19">
      <alignment horizontal="right" vertical="top" shrinkToFit="1"/>
    </xf>
    <xf numFmtId="0" fontId="2" fillId="0" borderId="0"/>
    <xf numFmtId="0" fontId="1" fillId="0" borderId="0"/>
    <xf numFmtId="0" fontId="2" fillId="0" borderId="0"/>
    <xf numFmtId="0" fontId="2" fillId="0" borderId="0"/>
    <xf numFmtId="0" fontId="21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1" applyFont="1"/>
    <xf numFmtId="4" fontId="2" fillId="0" borderId="0" xfId="1" applyNumberFormat="1" applyFont="1"/>
    <xf numFmtId="0" fontId="2" fillId="0" borderId="0" xfId="1" applyFont="1" applyBorder="1"/>
    <xf numFmtId="164" fontId="3" fillId="0" borderId="0" xfId="1" applyNumberFormat="1" applyFont="1" applyBorder="1" applyAlignment="1">
      <alignment horizontal="right" wrapText="1"/>
    </xf>
    <xf numFmtId="164" fontId="3" fillId="0" borderId="0" xfId="1" applyNumberFormat="1" applyFont="1" applyBorder="1" applyAlignment="1">
      <alignment horizontal="right"/>
    </xf>
    <xf numFmtId="164" fontId="2" fillId="0" borderId="0" xfId="1" applyNumberFormat="1" applyFont="1"/>
    <xf numFmtId="165" fontId="4" fillId="0" borderId="0" xfId="1" applyNumberFormat="1" applyFont="1" applyAlignment="1">
      <alignment horizontal="left"/>
    </xf>
    <xf numFmtId="164" fontId="5" fillId="0" borderId="0" xfId="1" applyNumberFormat="1" applyFont="1"/>
    <xf numFmtId="164" fontId="2" fillId="0" borderId="0" xfId="1" applyNumberFormat="1" applyFont="1" applyBorder="1"/>
    <xf numFmtId="164" fontId="5" fillId="0" borderId="0" xfId="1" applyNumberFormat="1" applyFont="1" applyBorder="1"/>
    <xf numFmtId="0" fontId="4" fillId="0" borderId="0" xfId="1" applyFont="1"/>
    <xf numFmtId="0" fontId="4" fillId="0" borderId="0" xfId="1" applyFont="1" applyBorder="1"/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 wrapText="1"/>
    </xf>
    <xf numFmtId="164" fontId="4" fillId="0" borderId="0" xfId="1" applyNumberFormat="1" applyFont="1"/>
    <xf numFmtId="4" fontId="8" fillId="0" borderId="0" xfId="2" applyNumberFormat="1" applyFont="1" applyBorder="1" applyAlignment="1"/>
    <xf numFmtId="0" fontId="2" fillId="0" borderId="0" xfId="0" applyFont="1" applyBorder="1"/>
    <xf numFmtId="0" fontId="2" fillId="0" borderId="0" xfId="0" applyFont="1"/>
    <xf numFmtId="164" fontId="4" fillId="0" borderId="0" xfId="1" applyNumberFormat="1" applyFont="1" applyBorder="1"/>
    <xf numFmtId="166" fontId="4" fillId="0" borderId="0" xfId="1" applyNumberFormat="1" applyFont="1"/>
    <xf numFmtId="164" fontId="9" fillId="0" borderId="0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0" fontId="6" fillId="0" borderId="0" xfId="1" applyFont="1"/>
    <xf numFmtId="167" fontId="6" fillId="0" borderId="0" xfId="1" applyNumberFormat="1" applyFont="1" applyBorder="1"/>
    <xf numFmtId="4" fontId="10" fillId="2" borderId="1" xfId="1" applyNumberFormat="1" applyFont="1" applyFill="1" applyBorder="1"/>
    <xf numFmtId="164" fontId="10" fillId="0" borderId="2" xfId="1" applyNumberFormat="1" applyFont="1" applyFill="1" applyBorder="1" applyAlignment="1">
      <alignment horizontal="right"/>
    </xf>
    <xf numFmtId="49" fontId="11" fillId="0" borderId="3" xfId="1" applyNumberFormat="1" applyFont="1" applyBorder="1" applyAlignment="1">
      <alignment horizontal="center" wrapText="1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wrapText="1"/>
    </xf>
    <xf numFmtId="49" fontId="11" fillId="0" borderId="3" xfId="1" applyNumberFormat="1" applyFont="1" applyBorder="1"/>
    <xf numFmtId="0" fontId="12" fillId="0" borderId="2" xfId="1" applyFont="1" applyBorder="1"/>
    <xf numFmtId="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164" fontId="10" fillId="3" borderId="2" xfId="1" applyNumberFormat="1" applyFont="1" applyFill="1" applyBorder="1" applyAlignment="1"/>
    <xf numFmtId="1" fontId="3" fillId="0" borderId="2" xfId="1" applyNumberFormat="1" applyFont="1" applyBorder="1"/>
    <xf numFmtId="164" fontId="3" fillId="0" borderId="2" xfId="1" applyNumberFormat="1" applyFont="1" applyBorder="1" applyAlignment="1">
      <alignment horizontal="right"/>
    </xf>
    <xf numFmtId="164" fontId="10" fillId="4" borderId="2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 wrapText="1"/>
    </xf>
    <xf numFmtId="164" fontId="10" fillId="5" borderId="2" xfId="1" applyNumberFormat="1" applyFont="1" applyFill="1" applyBorder="1" applyAlignment="1">
      <alignment horizontal="right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vertical="center" wrapText="1"/>
    </xf>
    <xf numFmtId="49" fontId="11" fillId="0" borderId="4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vertical="center" wrapText="1"/>
    </xf>
    <xf numFmtId="49" fontId="11" fillId="0" borderId="5" xfId="1" applyNumberFormat="1" applyFont="1" applyBorder="1" applyAlignment="1">
      <alignment horizontal="center" vertical="center"/>
    </xf>
    <xf numFmtId="4" fontId="10" fillId="6" borderId="1" xfId="1" applyNumberFormat="1" applyFont="1" applyFill="1" applyBorder="1" applyAlignment="1">
      <alignment horizontal="right" wrapText="1"/>
    </xf>
    <xf numFmtId="164" fontId="10" fillId="6" borderId="1" xfId="1" applyNumberFormat="1" applyFont="1" applyFill="1" applyBorder="1" applyAlignment="1">
      <alignment horizontal="right" wrapText="1"/>
    </xf>
    <xf numFmtId="164" fontId="10" fillId="3" borderId="1" xfId="1" applyNumberFormat="1" applyFont="1" applyFill="1" applyBorder="1" applyAlignment="1">
      <alignment horizontal="right" wrapText="1"/>
    </xf>
    <xf numFmtId="164" fontId="10" fillId="4" borderId="1" xfId="1" applyNumberFormat="1" applyFont="1" applyFill="1" applyBorder="1" applyAlignment="1">
      <alignment horizontal="right" wrapText="1"/>
    </xf>
    <xf numFmtId="164" fontId="10" fillId="5" borderId="1" xfId="1" applyNumberFormat="1" applyFont="1" applyFill="1" applyBorder="1" applyAlignment="1">
      <alignment horizontal="right" wrapText="1"/>
    </xf>
    <xf numFmtId="49" fontId="13" fillId="6" borderId="3" xfId="1" applyNumberFormat="1" applyFont="1" applyFill="1" applyBorder="1" applyAlignment="1">
      <alignment horizont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vertical="center" wrapText="1"/>
    </xf>
    <xf numFmtId="49" fontId="11" fillId="0" borderId="6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 wrapText="1"/>
    </xf>
    <xf numFmtId="1" fontId="10" fillId="6" borderId="2" xfId="1" applyNumberFormat="1" applyFont="1" applyFill="1" applyBorder="1"/>
    <xf numFmtId="0" fontId="11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/>
    </xf>
    <xf numFmtId="164" fontId="10" fillId="2" borderId="1" xfId="1" applyNumberFormat="1" applyFont="1" applyFill="1" applyBorder="1"/>
    <xf numFmtId="49" fontId="10" fillId="2" borderId="1" xfId="1" applyNumberFormat="1" applyFont="1" applyFill="1" applyBorder="1" applyAlignment="1">
      <alignment horizontal="center" wrapText="1"/>
    </xf>
    <xf numFmtId="49" fontId="10" fillId="2" borderId="3" xfId="1" applyNumberFormat="1" applyFont="1" applyFill="1" applyBorder="1" applyAlignment="1">
      <alignment horizontal="center"/>
    </xf>
    <xf numFmtId="0" fontId="10" fillId="2" borderId="3" xfId="1" applyFont="1" applyFill="1" applyBorder="1" applyAlignment="1">
      <alignment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3" xfId="1" applyFont="1" applyFill="1" applyBorder="1"/>
    <xf numFmtId="0" fontId="5" fillId="2" borderId="2" xfId="1" applyFont="1" applyFill="1" applyBorder="1" applyAlignment="1">
      <alignment horizontal="center"/>
    </xf>
    <xf numFmtId="0" fontId="12" fillId="2" borderId="2" xfId="1" applyFont="1" applyFill="1" applyBorder="1"/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" fontId="10" fillId="2" borderId="2" xfId="1" applyNumberFormat="1" applyFont="1" applyFill="1" applyBorder="1"/>
    <xf numFmtId="164" fontId="3" fillId="0" borderId="4" xfId="1" applyNumberFormat="1" applyFont="1" applyBorder="1" applyAlignment="1">
      <alignment wrapText="1"/>
    </xf>
    <xf numFmtId="164" fontId="10" fillId="0" borderId="1" xfId="1" applyNumberFormat="1" applyFont="1" applyFill="1" applyBorder="1" applyAlignment="1">
      <alignment horizontal="right" wrapText="1"/>
    </xf>
    <xf numFmtId="164" fontId="10" fillId="4" borderId="2" xfId="1" applyNumberFormat="1" applyFont="1" applyFill="1" applyBorder="1" applyAlignment="1"/>
    <xf numFmtId="164" fontId="10" fillId="5" borderId="2" xfId="1" applyNumberFormat="1" applyFont="1" applyFill="1" applyBorder="1" applyAlignment="1"/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wrapText="1"/>
    </xf>
    <xf numFmtId="0" fontId="12" fillId="0" borderId="4" xfId="1" applyFont="1" applyBorder="1" applyAlignment="1">
      <alignment horizontal="center"/>
    </xf>
    <xf numFmtId="164" fontId="10" fillId="6" borderId="3" xfId="1" applyNumberFormat="1" applyFont="1" applyFill="1" applyBorder="1" applyAlignment="1">
      <alignment horizontal="right" wrapText="1"/>
    </xf>
    <xf numFmtId="164" fontId="10" fillId="3" borderId="3" xfId="1" applyNumberFormat="1" applyFont="1" applyFill="1" applyBorder="1" applyAlignment="1">
      <alignment horizontal="right" wrapText="1"/>
    </xf>
    <xf numFmtId="164" fontId="10" fillId="4" borderId="3" xfId="1" applyNumberFormat="1" applyFont="1" applyFill="1" applyBorder="1" applyAlignment="1">
      <alignment horizontal="right" wrapText="1"/>
    </xf>
    <xf numFmtId="164" fontId="10" fillId="5" borderId="3" xfId="1" applyNumberFormat="1" applyFont="1" applyFill="1" applyBorder="1" applyAlignment="1">
      <alignment horizontal="right" wrapText="1"/>
    </xf>
    <xf numFmtId="0" fontId="11" fillId="0" borderId="6" xfId="1" applyFont="1" applyBorder="1" applyAlignment="1">
      <alignment horizontal="left" wrapText="1"/>
    </xf>
    <xf numFmtId="164" fontId="10" fillId="6" borderId="2" xfId="1" applyNumberFormat="1" applyFont="1" applyFill="1" applyBorder="1" applyAlignment="1">
      <alignment horizontal="right" wrapText="1"/>
    </xf>
    <xf numFmtId="49" fontId="11" fillId="0" borderId="1" xfId="1" applyNumberFormat="1" applyFont="1" applyBorder="1" applyAlignment="1">
      <alignment horizontal="center" wrapText="1"/>
    </xf>
    <xf numFmtId="49" fontId="3" fillId="0" borderId="3" xfId="1" applyNumberFormat="1" applyFont="1" applyBorder="1" applyAlignment="1">
      <alignment horizontal="center" wrapText="1"/>
    </xf>
    <xf numFmtId="4" fontId="10" fillId="6" borderId="3" xfId="1" applyNumberFormat="1" applyFont="1" applyFill="1" applyBorder="1" applyAlignment="1">
      <alignment horizontal="right" wrapText="1"/>
    </xf>
    <xf numFmtId="49" fontId="11" fillId="0" borderId="4" xfId="1" applyNumberFormat="1" applyFont="1" applyBorder="1" applyAlignment="1">
      <alignment horizontal="left" vertical="center"/>
    </xf>
    <xf numFmtId="49" fontId="11" fillId="0" borderId="5" xfId="1" applyNumberFormat="1" applyFont="1" applyBorder="1" applyAlignment="1">
      <alignment horizontal="left" vertical="center"/>
    </xf>
    <xf numFmtId="49" fontId="11" fillId="0" borderId="6" xfId="1" applyNumberFormat="1" applyFont="1" applyBorder="1" applyAlignment="1">
      <alignment horizontal="left" vertical="center"/>
    </xf>
    <xf numFmtId="49" fontId="11" fillId="2" borderId="3" xfId="1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right" wrapText="1"/>
    </xf>
    <xf numFmtId="49" fontId="10" fillId="6" borderId="3" xfId="1" applyNumberFormat="1" applyFont="1" applyFill="1" applyBorder="1" applyAlignment="1">
      <alignment horizontal="center" wrapText="1"/>
    </xf>
    <xf numFmtId="49" fontId="10" fillId="6" borderId="1" xfId="1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vertical="top" wrapText="1"/>
    </xf>
    <xf numFmtId="164" fontId="15" fillId="0" borderId="2" xfId="1" applyNumberFormat="1" applyFont="1" applyBorder="1" applyAlignment="1">
      <alignment horizontal="right" wrapText="1"/>
    </xf>
    <xf numFmtId="4" fontId="10" fillId="6" borderId="1" xfId="1" applyNumberFormat="1" applyFont="1" applyFill="1" applyBorder="1" applyAlignment="1">
      <alignment wrapText="1"/>
    </xf>
    <xf numFmtId="164" fontId="10" fillId="6" borderId="1" xfId="1" applyNumberFormat="1" applyFont="1" applyFill="1" applyBorder="1" applyAlignment="1">
      <alignment wrapText="1"/>
    </xf>
    <xf numFmtId="164" fontId="10" fillId="3" borderId="1" xfId="1" applyNumberFormat="1" applyFont="1" applyFill="1" applyBorder="1" applyAlignment="1">
      <alignment wrapText="1"/>
    </xf>
    <xf numFmtId="164" fontId="10" fillId="4" borderId="1" xfId="1" applyNumberFormat="1" applyFont="1" applyFill="1" applyBorder="1" applyAlignment="1">
      <alignment wrapText="1"/>
    </xf>
    <xf numFmtId="164" fontId="10" fillId="5" borderId="1" xfId="1" applyNumberFormat="1" applyFont="1" applyFill="1" applyBorder="1" applyAlignment="1">
      <alignment wrapText="1"/>
    </xf>
    <xf numFmtId="3" fontId="10" fillId="2" borderId="1" xfId="1" applyNumberFormat="1" applyFont="1" applyFill="1" applyBorder="1"/>
    <xf numFmtId="0" fontId="10" fillId="2" borderId="1" xfId="1" applyFont="1" applyFill="1" applyBorder="1"/>
    <xf numFmtId="4" fontId="12" fillId="0" borderId="2" xfId="1" applyNumberFormat="1" applyFont="1" applyBorder="1" applyAlignment="1">
      <alignment horizontal="right" wrapText="1"/>
    </xf>
    <xf numFmtId="164" fontId="12" fillId="0" borderId="2" xfId="1" applyNumberFormat="1" applyFont="1" applyBorder="1" applyAlignment="1">
      <alignment horizontal="right" wrapText="1"/>
    </xf>
    <xf numFmtId="164" fontId="12" fillId="3" borderId="2" xfId="1" applyNumberFormat="1" applyFont="1" applyFill="1" applyBorder="1" applyAlignment="1">
      <alignment horizontal="right"/>
    </xf>
    <xf numFmtId="164" fontId="3" fillId="0" borderId="2" xfId="1" applyNumberFormat="1" applyFont="1" applyBorder="1" applyAlignment="1">
      <alignment wrapText="1"/>
    </xf>
    <xf numFmtId="164" fontId="12" fillId="4" borderId="2" xfId="1" applyNumberFormat="1" applyFont="1" applyFill="1" applyBorder="1" applyAlignment="1">
      <alignment horizontal="right"/>
    </xf>
    <xf numFmtId="164" fontId="12" fillId="5" borderId="2" xfId="1" applyNumberFormat="1" applyFont="1" applyFill="1" applyBorder="1" applyAlignment="1">
      <alignment horizontal="right"/>
    </xf>
    <xf numFmtId="49" fontId="11" fillId="0" borderId="3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Fill="1" applyBorder="1" applyAlignment="1"/>
    <xf numFmtId="164" fontId="12" fillId="0" borderId="1" xfId="1" applyNumberFormat="1" applyFont="1" applyBorder="1" applyAlignment="1">
      <alignment horizontal="right" wrapText="1"/>
    </xf>
    <xf numFmtId="0" fontId="11" fillId="0" borderId="1" xfId="1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right" wrapText="1"/>
    </xf>
    <xf numFmtId="168" fontId="3" fillId="0" borderId="2" xfId="1" applyNumberFormat="1" applyFont="1" applyBorder="1" applyAlignment="1">
      <alignment wrapText="1"/>
    </xf>
    <xf numFmtId="164" fontId="3" fillId="0" borderId="2" xfId="1" applyNumberFormat="1" applyFont="1" applyBorder="1" applyAlignment="1"/>
    <xf numFmtId="0" fontId="10" fillId="2" borderId="7" xfId="1" applyFont="1" applyFill="1" applyBorder="1" applyAlignment="1">
      <alignment vertical="center"/>
    </xf>
    <xf numFmtId="0" fontId="12" fillId="0" borderId="4" xfId="1" applyFont="1" applyBorder="1"/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vertical="center" wrapText="1"/>
    </xf>
    <xf numFmtId="0" fontId="11" fillId="0" borderId="4" xfId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5" xfId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5" xfId="1" applyFont="1" applyFill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9" xfId="1" applyFont="1" applyBorder="1" applyAlignment="1">
      <alignment vertical="center"/>
    </xf>
    <xf numFmtId="0" fontId="12" fillId="0" borderId="5" xfId="1" applyFont="1" applyBorder="1"/>
    <xf numFmtId="4" fontId="3" fillId="2" borderId="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9" xfId="1" applyFont="1" applyBorder="1"/>
    <xf numFmtId="0" fontId="2" fillId="0" borderId="5" xfId="1" applyFont="1" applyBorder="1"/>
    <xf numFmtId="4" fontId="2" fillId="0" borderId="0" xfId="1" applyNumberFormat="1" applyFont="1" applyBorder="1"/>
    <xf numFmtId="0" fontId="2" fillId="0" borderId="14" xfId="1" applyFont="1" applyBorder="1"/>
    <xf numFmtId="0" fontId="2" fillId="0" borderId="15" xfId="1" applyFont="1" applyBorder="1"/>
    <xf numFmtId="164" fontId="2" fillId="0" borderId="15" xfId="1" applyNumberFormat="1" applyFont="1" applyBorder="1"/>
    <xf numFmtId="0" fontId="3" fillId="0" borderId="15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16" xfId="1" applyFont="1" applyBorder="1" applyAlignment="1">
      <alignment horizontal="center" wrapText="1"/>
    </xf>
    <xf numFmtId="0" fontId="12" fillId="0" borderId="17" xfId="1" applyFont="1" applyBorder="1" applyAlignment="1">
      <alignment horizontal="center" wrapText="1"/>
    </xf>
    <xf numFmtId="0" fontId="12" fillId="0" borderId="18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16" xfId="1" applyFont="1" applyBorder="1"/>
    <xf numFmtId="0" fontId="12" fillId="0" borderId="16" xfId="1" applyFont="1" applyBorder="1"/>
    <xf numFmtId="0" fontId="2" fillId="0" borderId="6" xfId="1" applyFont="1" applyBorder="1"/>
    <xf numFmtId="169" fontId="4" fillId="0" borderId="0" xfId="1" applyNumberFormat="1" applyFont="1"/>
    <xf numFmtId="170" fontId="4" fillId="0" borderId="0" xfId="1" applyNumberFormat="1" applyFont="1"/>
    <xf numFmtId="169" fontId="2" fillId="0" borderId="0" xfId="1" applyNumberFormat="1" applyFont="1"/>
    <xf numFmtId="0" fontId="16" fillId="0" borderId="0" xfId="1" applyFont="1"/>
    <xf numFmtId="170" fontId="17" fillId="0" borderId="0" xfId="2" applyNumberFormat="1" applyFont="1" applyBorder="1" applyAlignment="1"/>
    <xf numFmtId="0" fontId="18" fillId="0" borderId="0" xfId="1" applyFont="1" applyAlignment="1">
      <alignment horizontal="center"/>
    </xf>
    <xf numFmtId="4" fontId="17" fillId="0" borderId="0" xfId="2" applyNumberFormat="1" applyFont="1" applyBorder="1" applyAlignment="1"/>
    <xf numFmtId="0" fontId="19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0" fontId="18" fillId="0" borderId="0" xfId="1" applyFont="1" applyAlignment="1">
      <alignment horizontal="center" vertical="center"/>
    </xf>
    <xf numFmtId="164" fontId="3" fillId="0" borderId="1" xfId="1" applyNumberFormat="1" applyFont="1" applyFill="1" applyBorder="1" applyAlignment="1">
      <alignment wrapText="1"/>
    </xf>
  </cellXfs>
  <cellStyles count="11">
    <cellStyle name="xl64" xfId="3"/>
    <cellStyle name="Обычный" xfId="0" builtinId="0"/>
    <cellStyle name="Обычный 2" xfId="1"/>
    <cellStyle name="Обычный 2 2" xfId="4"/>
    <cellStyle name="Обычный 2 3" xfId="5"/>
    <cellStyle name="Обычный 3" xfId="6"/>
    <cellStyle name="Обычный 3 3" xfId="7"/>
    <cellStyle name="Обычный 4" xfId="8"/>
    <cellStyle name="Обычный 5" xfId="2"/>
    <cellStyle name="Тысячи [0]_Лист1" xfId="9"/>
    <cellStyle name="Тысячи_Лист1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F129"/>
  <sheetViews>
    <sheetView tabSelected="1" view="pageBreakPreview" topLeftCell="B1" zoomScale="90" zoomScaleSheetLayoutView="90" workbookViewId="0">
      <pane xSplit="11" ySplit="8" topLeftCell="R9" activePane="bottomRight" state="frozen"/>
      <selection activeCell="B1" sqref="B1"/>
      <selection pane="topRight" activeCell="O1" sqref="O1"/>
      <selection pane="bottomLeft" activeCell="B8" sqref="B8"/>
      <selection pane="bottomRight" activeCell="AD1" sqref="AD1:AJ1048576"/>
    </sheetView>
  </sheetViews>
  <sheetFormatPr defaultRowHeight="12.75"/>
  <cols>
    <col min="1" max="1" width="2.25" style="1" customWidth="1"/>
    <col min="2" max="2" width="3.125" style="1" customWidth="1"/>
    <col min="3" max="3" width="32.875" style="1" customWidth="1"/>
    <col min="4" max="4" width="8.625" style="1" customWidth="1"/>
    <col min="5" max="5" width="4.875" style="1" customWidth="1"/>
    <col min="6" max="6" width="6.625" style="1" customWidth="1"/>
    <col min="7" max="7" width="9.25" style="1" customWidth="1"/>
    <col min="8" max="8" width="4.75" style="1" customWidth="1"/>
    <col min="9" max="9" width="9" style="1" customWidth="1"/>
    <col min="10" max="11" width="9.625" style="1" bestFit="1" customWidth="1"/>
    <col min="12" max="12" width="8.25" style="1" customWidth="1"/>
    <col min="13" max="13" width="0.25" style="1" customWidth="1"/>
    <col min="14" max="14" width="11.875" style="1" customWidth="1"/>
    <col min="15" max="15" width="10.5" style="1" bestFit="1" customWidth="1"/>
    <col min="16" max="16" width="11.375" style="1" bestFit="1" customWidth="1"/>
    <col min="17" max="17" width="9" style="1" customWidth="1"/>
    <col min="18" max="18" width="0.375" style="1" customWidth="1"/>
    <col min="19" max="19" width="10" style="1" customWidth="1"/>
    <col min="20" max="21" width="9.625" style="1" bestFit="1" customWidth="1"/>
    <col min="22" max="22" width="8.25" style="1" customWidth="1"/>
    <col min="23" max="23" width="0.5" style="1" customWidth="1"/>
    <col min="24" max="24" width="0.375" style="1" customWidth="1"/>
    <col min="25" max="25" width="9.25" style="1" customWidth="1"/>
    <col min="26" max="26" width="9.625" style="1" bestFit="1" customWidth="1"/>
    <col min="27" max="28" width="9" style="1"/>
    <col min="29" max="29" width="0.5" style="2" customWidth="1"/>
    <col min="30" max="248" width="9" style="1"/>
    <col min="249" max="249" width="2.25" style="1" customWidth="1"/>
    <col min="250" max="250" width="33.5" style="1" customWidth="1"/>
    <col min="251" max="251" width="3.125" style="1" customWidth="1"/>
    <col min="252" max="252" width="52.625" style="1" customWidth="1"/>
    <col min="253" max="253" width="15.875" style="1" customWidth="1"/>
    <col min="254" max="254" width="15.5" style="1" customWidth="1"/>
    <col min="255" max="255" width="12.625" style="1" customWidth="1"/>
    <col min="256" max="504" width="9" style="1"/>
    <col min="505" max="505" width="2.25" style="1" customWidth="1"/>
    <col min="506" max="506" width="33.5" style="1" customWidth="1"/>
    <col min="507" max="507" width="3.125" style="1" customWidth="1"/>
    <col min="508" max="508" width="52.625" style="1" customWidth="1"/>
    <col min="509" max="509" width="15.875" style="1" customWidth="1"/>
    <col min="510" max="510" width="15.5" style="1" customWidth="1"/>
    <col min="511" max="511" width="12.625" style="1" customWidth="1"/>
    <col min="512" max="760" width="9" style="1"/>
    <col min="761" max="761" width="2.25" style="1" customWidth="1"/>
    <col min="762" max="762" width="33.5" style="1" customWidth="1"/>
    <col min="763" max="763" width="3.125" style="1" customWidth="1"/>
    <col min="764" max="764" width="52.625" style="1" customWidth="1"/>
    <col min="765" max="765" width="15.875" style="1" customWidth="1"/>
    <col min="766" max="766" width="15.5" style="1" customWidth="1"/>
    <col min="767" max="767" width="12.625" style="1" customWidth="1"/>
    <col min="768" max="1016" width="9" style="1"/>
    <col min="1017" max="1017" width="2.25" style="1" customWidth="1"/>
    <col min="1018" max="1018" width="33.5" style="1" customWidth="1"/>
    <col min="1019" max="1019" width="3.125" style="1" customWidth="1"/>
    <col min="1020" max="1020" width="52.625" style="1" customWidth="1"/>
    <col min="1021" max="1021" width="15.875" style="1" customWidth="1"/>
    <col min="1022" max="1022" width="15.5" style="1" customWidth="1"/>
    <col min="1023" max="1023" width="12.625" style="1" customWidth="1"/>
    <col min="1024" max="1272" width="9" style="1"/>
    <col min="1273" max="1273" width="2.25" style="1" customWidth="1"/>
    <col min="1274" max="1274" width="33.5" style="1" customWidth="1"/>
    <col min="1275" max="1275" width="3.125" style="1" customWidth="1"/>
    <col min="1276" max="1276" width="52.625" style="1" customWidth="1"/>
    <col min="1277" max="1277" width="15.875" style="1" customWidth="1"/>
    <col min="1278" max="1278" width="15.5" style="1" customWidth="1"/>
    <col min="1279" max="1279" width="12.625" style="1" customWidth="1"/>
    <col min="1280" max="1528" width="9" style="1"/>
    <col min="1529" max="1529" width="2.25" style="1" customWidth="1"/>
    <col min="1530" max="1530" width="33.5" style="1" customWidth="1"/>
    <col min="1531" max="1531" width="3.125" style="1" customWidth="1"/>
    <col min="1532" max="1532" width="52.625" style="1" customWidth="1"/>
    <col min="1533" max="1533" width="15.875" style="1" customWidth="1"/>
    <col min="1534" max="1534" width="15.5" style="1" customWidth="1"/>
    <col min="1535" max="1535" width="12.625" style="1" customWidth="1"/>
    <col min="1536" max="1784" width="9" style="1"/>
    <col min="1785" max="1785" width="2.25" style="1" customWidth="1"/>
    <col min="1786" max="1786" width="33.5" style="1" customWidth="1"/>
    <col min="1787" max="1787" width="3.125" style="1" customWidth="1"/>
    <col min="1788" max="1788" width="52.625" style="1" customWidth="1"/>
    <col min="1789" max="1789" width="15.875" style="1" customWidth="1"/>
    <col min="1790" max="1790" width="15.5" style="1" customWidth="1"/>
    <col min="1791" max="1791" width="12.625" style="1" customWidth="1"/>
    <col min="1792" max="2040" width="9" style="1"/>
    <col min="2041" max="2041" width="2.25" style="1" customWidth="1"/>
    <col min="2042" max="2042" width="33.5" style="1" customWidth="1"/>
    <col min="2043" max="2043" width="3.125" style="1" customWidth="1"/>
    <col min="2044" max="2044" width="52.625" style="1" customWidth="1"/>
    <col min="2045" max="2045" width="15.875" style="1" customWidth="1"/>
    <col min="2046" max="2046" width="15.5" style="1" customWidth="1"/>
    <col min="2047" max="2047" width="12.625" style="1" customWidth="1"/>
    <col min="2048" max="2296" width="9" style="1"/>
    <col min="2297" max="2297" width="2.25" style="1" customWidth="1"/>
    <col min="2298" max="2298" width="33.5" style="1" customWidth="1"/>
    <col min="2299" max="2299" width="3.125" style="1" customWidth="1"/>
    <col min="2300" max="2300" width="52.625" style="1" customWidth="1"/>
    <col min="2301" max="2301" width="15.875" style="1" customWidth="1"/>
    <col min="2302" max="2302" width="15.5" style="1" customWidth="1"/>
    <col min="2303" max="2303" width="12.625" style="1" customWidth="1"/>
    <col min="2304" max="2552" width="9" style="1"/>
    <col min="2553" max="2553" width="2.25" style="1" customWidth="1"/>
    <col min="2554" max="2554" width="33.5" style="1" customWidth="1"/>
    <col min="2555" max="2555" width="3.125" style="1" customWidth="1"/>
    <col min="2556" max="2556" width="52.625" style="1" customWidth="1"/>
    <col min="2557" max="2557" width="15.875" style="1" customWidth="1"/>
    <col min="2558" max="2558" width="15.5" style="1" customWidth="1"/>
    <col min="2559" max="2559" width="12.625" style="1" customWidth="1"/>
    <col min="2560" max="2808" width="9" style="1"/>
    <col min="2809" max="2809" width="2.25" style="1" customWidth="1"/>
    <col min="2810" max="2810" width="33.5" style="1" customWidth="1"/>
    <col min="2811" max="2811" width="3.125" style="1" customWidth="1"/>
    <col min="2812" max="2812" width="52.625" style="1" customWidth="1"/>
    <col min="2813" max="2813" width="15.875" style="1" customWidth="1"/>
    <col min="2814" max="2814" width="15.5" style="1" customWidth="1"/>
    <col min="2815" max="2815" width="12.625" style="1" customWidth="1"/>
    <col min="2816" max="3064" width="9" style="1"/>
    <col min="3065" max="3065" width="2.25" style="1" customWidth="1"/>
    <col min="3066" max="3066" width="33.5" style="1" customWidth="1"/>
    <col min="3067" max="3067" width="3.125" style="1" customWidth="1"/>
    <col min="3068" max="3068" width="52.625" style="1" customWidth="1"/>
    <col min="3069" max="3069" width="15.875" style="1" customWidth="1"/>
    <col min="3070" max="3070" width="15.5" style="1" customWidth="1"/>
    <col min="3071" max="3071" width="12.625" style="1" customWidth="1"/>
    <col min="3072" max="3320" width="9" style="1"/>
    <col min="3321" max="3321" width="2.25" style="1" customWidth="1"/>
    <col min="3322" max="3322" width="33.5" style="1" customWidth="1"/>
    <col min="3323" max="3323" width="3.125" style="1" customWidth="1"/>
    <col min="3324" max="3324" width="52.625" style="1" customWidth="1"/>
    <col min="3325" max="3325" width="15.875" style="1" customWidth="1"/>
    <col min="3326" max="3326" width="15.5" style="1" customWidth="1"/>
    <col min="3327" max="3327" width="12.625" style="1" customWidth="1"/>
    <col min="3328" max="3576" width="9" style="1"/>
    <col min="3577" max="3577" width="2.25" style="1" customWidth="1"/>
    <col min="3578" max="3578" width="33.5" style="1" customWidth="1"/>
    <col min="3579" max="3579" width="3.125" style="1" customWidth="1"/>
    <col min="3580" max="3580" width="52.625" style="1" customWidth="1"/>
    <col min="3581" max="3581" width="15.875" style="1" customWidth="1"/>
    <col min="3582" max="3582" width="15.5" style="1" customWidth="1"/>
    <col min="3583" max="3583" width="12.625" style="1" customWidth="1"/>
    <col min="3584" max="3832" width="9" style="1"/>
    <col min="3833" max="3833" width="2.25" style="1" customWidth="1"/>
    <col min="3834" max="3834" width="33.5" style="1" customWidth="1"/>
    <col min="3835" max="3835" width="3.125" style="1" customWidth="1"/>
    <col min="3836" max="3836" width="52.625" style="1" customWidth="1"/>
    <col min="3837" max="3837" width="15.875" style="1" customWidth="1"/>
    <col min="3838" max="3838" width="15.5" style="1" customWidth="1"/>
    <col min="3839" max="3839" width="12.625" style="1" customWidth="1"/>
    <col min="3840" max="4088" width="9" style="1"/>
    <col min="4089" max="4089" width="2.25" style="1" customWidth="1"/>
    <col min="4090" max="4090" width="33.5" style="1" customWidth="1"/>
    <col min="4091" max="4091" width="3.125" style="1" customWidth="1"/>
    <col min="4092" max="4092" width="52.625" style="1" customWidth="1"/>
    <col min="4093" max="4093" width="15.875" style="1" customWidth="1"/>
    <col min="4094" max="4094" width="15.5" style="1" customWidth="1"/>
    <col min="4095" max="4095" width="12.625" style="1" customWidth="1"/>
    <col min="4096" max="4344" width="9" style="1"/>
    <col min="4345" max="4345" width="2.25" style="1" customWidth="1"/>
    <col min="4346" max="4346" width="33.5" style="1" customWidth="1"/>
    <col min="4347" max="4347" width="3.125" style="1" customWidth="1"/>
    <col min="4348" max="4348" width="52.625" style="1" customWidth="1"/>
    <col min="4349" max="4349" width="15.875" style="1" customWidth="1"/>
    <col min="4350" max="4350" width="15.5" style="1" customWidth="1"/>
    <col min="4351" max="4351" width="12.625" style="1" customWidth="1"/>
    <col min="4352" max="4600" width="9" style="1"/>
    <col min="4601" max="4601" width="2.25" style="1" customWidth="1"/>
    <col min="4602" max="4602" width="33.5" style="1" customWidth="1"/>
    <col min="4603" max="4603" width="3.125" style="1" customWidth="1"/>
    <col min="4604" max="4604" width="52.625" style="1" customWidth="1"/>
    <col min="4605" max="4605" width="15.875" style="1" customWidth="1"/>
    <col min="4606" max="4606" width="15.5" style="1" customWidth="1"/>
    <col min="4607" max="4607" width="12.625" style="1" customWidth="1"/>
    <col min="4608" max="4856" width="9" style="1"/>
    <col min="4857" max="4857" width="2.25" style="1" customWidth="1"/>
    <col min="4858" max="4858" width="33.5" style="1" customWidth="1"/>
    <col min="4859" max="4859" width="3.125" style="1" customWidth="1"/>
    <col min="4860" max="4860" width="52.625" style="1" customWidth="1"/>
    <col min="4861" max="4861" width="15.875" style="1" customWidth="1"/>
    <col min="4862" max="4862" width="15.5" style="1" customWidth="1"/>
    <col min="4863" max="4863" width="12.625" style="1" customWidth="1"/>
    <col min="4864" max="5112" width="9" style="1"/>
    <col min="5113" max="5113" width="2.25" style="1" customWidth="1"/>
    <col min="5114" max="5114" width="33.5" style="1" customWidth="1"/>
    <col min="5115" max="5115" width="3.125" style="1" customWidth="1"/>
    <col min="5116" max="5116" width="52.625" style="1" customWidth="1"/>
    <col min="5117" max="5117" width="15.875" style="1" customWidth="1"/>
    <col min="5118" max="5118" width="15.5" style="1" customWidth="1"/>
    <col min="5119" max="5119" width="12.625" style="1" customWidth="1"/>
    <col min="5120" max="5368" width="9" style="1"/>
    <col min="5369" max="5369" width="2.25" style="1" customWidth="1"/>
    <col min="5370" max="5370" width="33.5" style="1" customWidth="1"/>
    <col min="5371" max="5371" width="3.125" style="1" customWidth="1"/>
    <col min="5372" max="5372" width="52.625" style="1" customWidth="1"/>
    <col min="5373" max="5373" width="15.875" style="1" customWidth="1"/>
    <col min="5374" max="5374" width="15.5" style="1" customWidth="1"/>
    <col min="5375" max="5375" width="12.625" style="1" customWidth="1"/>
    <col min="5376" max="5624" width="9" style="1"/>
    <col min="5625" max="5625" width="2.25" style="1" customWidth="1"/>
    <col min="5626" max="5626" width="33.5" style="1" customWidth="1"/>
    <col min="5627" max="5627" width="3.125" style="1" customWidth="1"/>
    <col min="5628" max="5628" width="52.625" style="1" customWidth="1"/>
    <col min="5629" max="5629" width="15.875" style="1" customWidth="1"/>
    <col min="5630" max="5630" width="15.5" style="1" customWidth="1"/>
    <col min="5631" max="5631" width="12.625" style="1" customWidth="1"/>
    <col min="5632" max="5880" width="9" style="1"/>
    <col min="5881" max="5881" width="2.25" style="1" customWidth="1"/>
    <col min="5882" max="5882" width="33.5" style="1" customWidth="1"/>
    <col min="5883" max="5883" width="3.125" style="1" customWidth="1"/>
    <col min="5884" max="5884" width="52.625" style="1" customWidth="1"/>
    <col min="5885" max="5885" width="15.875" style="1" customWidth="1"/>
    <col min="5886" max="5886" width="15.5" style="1" customWidth="1"/>
    <col min="5887" max="5887" width="12.625" style="1" customWidth="1"/>
    <col min="5888" max="6136" width="9" style="1"/>
    <col min="6137" max="6137" width="2.25" style="1" customWidth="1"/>
    <col min="6138" max="6138" width="33.5" style="1" customWidth="1"/>
    <col min="6139" max="6139" width="3.125" style="1" customWidth="1"/>
    <col min="6140" max="6140" width="52.625" style="1" customWidth="1"/>
    <col min="6141" max="6141" width="15.875" style="1" customWidth="1"/>
    <col min="6142" max="6142" width="15.5" style="1" customWidth="1"/>
    <col min="6143" max="6143" width="12.625" style="1" customWidth="1"/>
    <col min="6144" max="6392" width="9" style="1"/>
    <col min="6393" max="6393" width="2.25" style="1" customWidth="1"/>
    <col min="6394" max="6394" width="33.5" style="1" customWidth="1"/>
    <col min="6395" max="6395" width="3.125" style="1" customWidth="1"/>
    <col min="6396" max="6396" width="52.625" style="1" customWidth="1"/>
    <col min="6397" max="6397" width="15.875" style="1" customWidth="1"/>
    <col min="6398" max="6398" width="15.5" style="1" customWidth="1"/>
    <col min="6399" max="6399" width="12.625" style="1" customWidth="1"/>
    <col min="6400" max="6648" width="9" style="1"/>
    <col min="6649" max="6649" width="2.25" style="1" customWidth="1"/>
    <col min="6650" max="6650" width="33.5" style="1" customWidth="1"/>
    <col min="6651" max="6651" width="3.125" style="1" customWidth="1"/>
    <col min="6652" max="6652" width="52.625" style="1" customWidth="1"/>
    <col min="6653" max="6653" width="15.875" style="1" customWidth="1"/>
    <col min="6654" max="6654" width="15.5" style="1" customWidth="1"/>
    <col min="6655" max="6655" width="12.625" style="1" customWidth="1"/>
    <col min="6656" max="6904" width="9" style="1"/>
    <col min="6905" max="6905" width="2.25" style="1" customWidth="1"/>
    <col min="6906" max="6906" width="33.5" style="1" customWidth="1"/>
    <col min="6907" max="6907" width="3.125" style="1" customWidth="1"/>
    <col min="6908" max="6908" width="52.625" style="1" customWidth="1"/>
    <col min="6909" max="6909" width="15.875" style="1" customWidth="1"/>
    <col min="6910" max="6910" width="15.5" style="1" customWidth="1"/>
    <col min="6911" max="6911" width="12.625" style="1" customWidth="1"/>
    <col min="6912" max="7160" width="9" style="1"/>
    <col min="7161" max="7161" width="2.25" style="1" customWidth="1"/>
    <col min="7162" max="7162" width="33.5" style="1" customWidth="1"/>
    <col min="7163" max="7163" width="3.125" style="1" customWidth="1"/>
    <col min="7164" max="7164" width="52.625" style="1" customWidth="1"/>
    <col min="7165" max="7165" width="15.875" style="1" customWidth="1"/>
    <col min="7166" max="7166" width="15.5" style="1" customWidth="1"/>
    <col min="7167" max="7167" width="12.625" style="1" customWidth="1"/>
    <col min="7168" max="7416" width="9" style="1"/>
    <col min="7417" max="7417" width="2.25" style="1" customWidth="1"/>
    <col min="7418" max="7418" width="33.5" style="1" customWidth="1"/>
    <col min="7419" max="7419" width="3.125" style="1" customWidth="1"/>
    <col min="7420" max="7420" width="52.625" style="1" customWidth="1"/>
    <col min="7421" max="7421" width="15.875" style="1" customWidth="1"/>
    <col min="7422" max="7422" width="15.5" style="1" customWidth="1"/>
    <col min="7423" max="7423" width="12.625" style="1" customWidth="1"/>
    <col min="7424" max="7672" width="9" style="1"/>
    <col min="7673" max="7673" width="2.25" style="1" customWidth="1"/>
    <col min="7674" max="7674" width="33.5" style="1" customWidth="1"/>
    <col min="7675" max="7675" width="3.125" style="1" customWidth="1"/>
    <col min="7676" max="7676" width="52.625" style="1" customWidth="1"/>
    <col min="7677" max="7677" width="15.875" style="1" customWidth="1"/>
    <col min="7678" max="7678" width="15.5" style="1" customWidth="1"/>
    <col min="7679" max="7679" width="12.625" style="1" customWidth="1"/>
    <col min="7680" max="7928" width="9" style="1"/>
    <col min="7929" max="7929" width="2.25" style="1" customWidth="1"/>
    <col min="7930" max="7930" width="33.5" style="1" customWidth="1"/>
    <col min="7931" max="7931" width="3.125" style="1" customWidth="1"/>
    <col min="7932" max="7932" width="52.625" style="1" customWidth="1"/>
    <col min="7933" max="7933" width="15.875" style="1" customWidth="1"/>
    <col min="7934" max="7934" width="15.5" style="1" customWidth="1"/>
    <col min="7935" max="7935" width="12.625" style="1" customWidth="1"/>
    <col min="7936" max="8184" width="9" style="1"/>
    <col min="8185" max="8185" width="2.25" style="1" customWidth="1"/>
    <col min="8186" max="8186" width="33.5" style="1" customWidth="1"/>
    <col min="8187" max="8187" width="3.125" style="1" customWidth="1"/>
    <col min="8188" max="8188" width="52.625" style="1" customWidth="1"/>
    <col min="8189" max="8189" width="15.875" style="1" customWidth="1"/>
    <col min="8190" max="8190" width="15.5" style="1" customWidth="1"/>
    <col min="8191" max="8191" width="12.625" style="1" customWidth="1"/>
    <col min="8192" max="8440" width="9" style="1"/>
    <col min="8441" max="8441" width="2.25" style="1" customWidth="1"/>
    <col min="8442" max="8442" width="33.5" style="1" customWidth="1"/>
    <col min="8443" max="8443" width="3.125" style="1" customWidth="1"/>
    <col min="8444" max="8444" width="52.625" style="1" customWidth="1"/>
    <col min="8445" max="8445" width="15.875" style="1" customWidth="1"/>
    <col min="8446" max="8446" width="15.5" style="1" customWidth="1"/>
    <col min="8447" max="8447" width="12.625" style="1" customWidth="1"/>
    <col min="8448" max="8696" width="9" style="1"/>
    <col min="8697" max="8697" width="2.25" style="1" customWidth="1"/>
    <col min="8698" max="8698" width="33.5" style="1" customWidth="1"/>
    <col min="8699" max="8699" width="3.125" style="1" customWidth="1"/>
    <col min="8700" max="8700" width="52.625" style="1" customWidth="1"/>
    <col min="8701" max="8701" width="15.875" style="1" customWidth="1"/>
    <col min="8702" max="8702" width="15.5" style="1" customWidth="1"/>
    <col min="8703" max="8703" width="12.625" style="1" customWidth="1"/>
    <col min="8704" max="8952" width="9" style="1"/>
    <col min="8953" max="8953" width="2.25" style="1" customWidth="1"/>
    <col min="8954" max="8954" width="33.5" style="1" customWidth="1"/>
    <col min="8955" max="8955" width="3.125" style="1" customWidth="1"/>
    <col min="8956" max="8956" width="52.625" style="1" customWidth="1"/>
    <col min="8957" max="8957" width="15.875" style="1" customWidth="1"/>
    <col min="8958" max="8958" width="15.5" style="1" customWidth="1"/>
    <col min="8959" max="8959" width="12.625" style="1" customWidth="1"/>
    <col min="8960" max="9208" width="9" style="1"/>
    <col min="9209" max="9209" width="2.25" style="1" customWidth="1"/>
    <col min="9210" max="9210" width="33.5" style="1" customWidth="1"/>
    <col min="9211" max="9211" width="3.125" style="1" customWidth="1"/>
    <col min="9212" max="9212" width="52.625" style="1" customWidth="1"/>
    <col min="9213" max="9213" width="15.875" style="1" customWidth="1"/>
    <col min="9214" max="9214" width="15.5" style="1" customWidth="1"/>
    <col min="9215" max="9215" width="12.625" style="1" customWidth="1"/>
    <col min="9216" max="9464" width="9" style="1"/>
    <col min="9465" max="9465" width="2.25" style="1" customWidth="1"/>
    <col min="9466" max="9466" width="33.5" style="1" customWidth="1"/>
    <col min="9467" max="9467" width="3.125" style="1" customWidth="1"/>
    <col min="9468" max="9468" width="52.625" style="1" customWidth="1"/>
    <col min="9469" max="9469" width="15.875" style="1" customWidth="1"/>
    <col min="9470" max="9470" width="15.5" style="1" customWidth="1"/>
    <col min="9471" max="9471" width="12.625" style="1" customWidth="1"/>
    <col min="9472" max="9720" width="9" style="1"/>
    <col min="9721" max="9721" width="2.25" style="1" customWidth="1"/>
    <col min="9722" max="9722" width="33.5" style="1" customWidth="1"/>
    <col min="9723" max="9723" width="3.125" style="1" customWidth="1"/>
    <col min="9724" max="9724" width="52.625" style="1" customWidth="1"/>
    <col min="9725" max="9725" width="15.875" style="1" customWidth="1"/>
    <col min="9726" max="9726" width="15.5" style="1" customWidth="1"/>
    <col min="9727" max="9727" width="12.625" style="1" customWidth="1"/>
    <col min="9728" max="9976" width="9" style="1"/>
    <col min="9977" max="9977" width="2.25" style="1" customWidth="1"/>
    <col min="9978" max="9978" width="33.5" style="1" customWidth="1"/>
    <col min="9979" max="9979" width="3.125" style="1" customWidth="1"/>
    <col min="9980" max="9980" width="52.625" style="1" customWidth="1"/>
    <col min="9981" max="9981" width="15.875" style="1" customWidth="1"/>
    <col min="9982" max="9982" width="15.5" style="1" customWidth="1"/>
    <col min="9983" max="9983" width="12.625" style="1" customWidth="1"/>
    <col min="9984" max="10232" width="9" style="1"/>
    <col min="10233" max="10233" width="2.25" style="1" customWidth="1"/>
    <col min="10234" max="10234" width="33.5" style="1" customWidth="1"/>
    <col min="10235" max="10235" width="3.125" style="1" customWidth="1"/>
    <col min="10236" max="10236" width="52.625" style="1" customWidth="1"/>
    <col min="10237" max="10237" width="15.875" style="1" customWidth="1"/>
    <col min="10238" max="10238" width="15.5" style="1" customWidth="1"/>
    <col min="10239" max="10239" width="12.625" style="1" customWidth="1"/>
    <col min="10240" max="10488" width="9" style="1"/>
    <col min="10489" max="10489" width="2.25" style="1" customWidth="1"/>
    <col min="10490" max="10490" width="33.5" style="1" customWidth="1"/>
    <col min="10491" max="10491" width="3.125" style="1" customWidth="1"/>
    <col min="10492" max="10492" width="52.625" style="1" customWidth="1"/>
    <col min="10493" max="10493" width="15.875" style="1" customWidth="1"/>
    <col min="10494" max="10494" width="15.5" style="1" customWidth="1"/>
    <col min="10495" max="10495" width="12.625" style="1" customWidth="1"/>
    <col min="10496" max="10744" width="9" style="1"/>
    <col min="10745" max="10745" width="2.25" style="1" customWidth="1"/>
    <col min="10746" max="10746" width="33.5" style="1" customWidth="1"/>
    <col min="10747" max="10747" width="3.125" style="1" customWidth="1"/>
    <col min="10748" max="10748" width="52.625" style="1" customWidth="1"/>
    <col min="10749" max="10749" width="15.875" style="1" customWidth="1"/>
    <col min="10750" max="10750" width="15.5" style="1" customWidth="1"/>
    <col min="10751" max="10751" width="12.625" style="1" customWidth="1"/>
    <col min="10752" max="11000" width="9" style="1"/>
    <col min="11001" max="11001" width="2.25" style="1" customWidth="1"/>
    <col min="11002" max="11002" width="33.5" style="1" customWidth="1"/>
    <col min="11003" max="11003" width="3.125" style="1" customWidth="1"/>
    <col min="11004" max="11004" width="52.625" style="1" customWidth="1"/>
    <col min="11005" max="11005" width="15.875" style="1" customWidth="1"/>
    <col min="11006" max="11006" width="15.5" style="1" customWidth="1"/>
    <col min="11007" max="11007" width="12.625" style="1" customWidth="1"/>
    <col min="11008" max="11256" width="9" style="1"/>
    <col min="11257" max="11257" width="2.25" style="1" customWidth="1"/>
    <col min="11258" max="11258" width="33.5" style="1" customWidth="1"/>
    <col min="11259" max="11259" width="3.125" style="1" customWidth="1"/>
    <col min="11260" max="11260" width="52.625" style="1" customWidth="1"/>
    <col min="11261" max="11261" width="15.875" style="1" customWidth="1"/>
    <col min="11262" max="11262" width="15.5" style="1" customWidth="1"/>
    <col min="11263" max="11263" width="12.625" style="1" customWidth="1"/>
    <col min="11264" max="11512" width="9" style="1"/>
    <col min="11513" max="11513" width="2.25" style="1" customWidth="1"/>
    <col min="11514" max="11514" width="33.5" style="1" customWidth="1"/>
    <col min="11515" max="11515" width="3.125" style="1" customWidth="1"/>
    <col min="11516" max="11516" width="52.625" style="1" customWidth="1"/>
    <col min="11517" max="11517" width="15.875" style="1" customWidth="1"/>
    <col min="11518" max="11518" width="15.5" style="1" customWidth="1"/>
    <col min="11519" max="11519" width="12.625" style="1" customWidth="1"/>
    <col min="11520" max="11768" width="9" style="1"/>
    <col min="11769" max="11769" width="2.25" style="1" customWidth="1"/>
    <col min="11770" max="11770" width="33.5" style="1" customWidth="1"/>
    <col min="11771" max="11771" width="3.125" style="1" customWidth="1"/>
    <col min="11772" max="11772" width="52.625" style="1" customWidth="1"/>
    <col min="11773" max="11773" width="15.875" style="1" customWidth="1"/>
    <col min="11774" max="11774" width="15.5" style="1" customWidth="1"/>
    <col min="11775" max="11775" width="12.625" style="1" customWidth="1"/>
    <col min="11776" max="12024" width="9" style="1"/>
    <col min="12025" max="12025" width="2.25" style="1" customWidth="1"/>
    <col min="12026" max="12026" width="33.5" style="1" customWidth="1"/>
    <col min="12027" max="12027" width="3.125" style="1" customWidth="1"/>
    <col min="12028" max="12028" width="52.625" style="1" customWidth="1"/>
    <col min="12029" max="12029" width="15.875" style="1" customWidth="1"/>
    <col min="12030" max="12030" width="15.5" style="1" customWidth="1"/>
    <col min="12031" max="12031" width="12.625" style="1" customWidth="1"/>
    <col min="12032" max="12280" width="9" style="1"/>
    <col min="12281" max="12281" width="2.25" style="1" customWidth="1"/>
    <col min="12282" max="12282" width="33.5" style="1" customWidth="1"/>
    <col min="12283" max="12283" width="3.125" style="1" customWidth="1"/>
    <col min="12284" max="12284" width="52.625" style="1" customWidth="1"/>
    <col min="12285" max="12285" width="15.875" style="1" customWidth="1"/>
    <col min="12286" max="12286" width="15.5" style="1" customWidth="1"/>
    <col min="12287" max="12287" width="12.625" style="1" customWidth="1"/>
    <col min="12288" max="12536" width="9" style="1"/>
    <col min="12537" max="12537" width="2.25" style="1" customWidth="1"/>
    <col min="12538" max="12538" width="33.5" style="1" customWidth="1"/>
    <col min="12539" max="12539" width="3.125" style="1" customWidth="1"/>
    <col min="12540" max="12540" width="52.625" style="1" customWidth="1"/>
    <col min="12541" max="12541" width="15.875" style="1" customWidth="1"/>
    <col min="12542" max="12542" width="15.5" style="1" customWidth="1"/>
    <col min="12543" max="12543" width="12.625" style="1" customWidth="1"/>
    <col min="12544" max="12792" width="9" style="1"/>
    <col min="12793" max="12793" width="2.25" style="1" customWidth="1"/>
    <col min="12794" max="12794" width="33.5" style="1" customWidth="1"/>
    <col min="12795" max="12795" width="3.125" style="1" customWidth="1"/>
    <col min="12796" max="12796" width="52.625" style="1" customWidth="1"/>
    <col min="12797" max="12797" width="15.875" style="1" customWidth="1"/>
    <col min="12798" max="12798" width="15.5" style="1" customWidth="1"/>
    <col min="12799" max="12799" width="12.625" style="1" customWidth="1"/>
    <col min="12800" max="13048" width="9" style="1"/>
    <col min="13049" max="13049" width="2.25" style="1" customWidth="1"/>
    <col min="13050" max="13050" width="33.5" style="1" customWidth="1"/>
    <col min="13051" max="13051" width="3.125" style="1" customWidth="1"/>
    <col min="13052" max="13052" width="52.625" style="1" customWidth="1"/>
    <col min="13053" max="13053" width="15.875" style="1" customWidth="1"/>
    <col min="13054" max="13054" width="15.5" style="1" customWidth="1"/>
    <col min="13055" max="13055" width="12.625" style="1" customWidth="1"/>
    <col min="13056" max="13304" width="9" style="1"/>
    <col min="13305" max="13305" width="2.25" style="1" customWidth="1"/>
    <col min="13306" max="13306" width="33.5" style="1" customWidth="1"/>
    <col min="13307" max="13307" width="3.125" style="1" customWidth="1"/>
    <col min="13308" max="13308" width="52.625" style="1" customWidth="1"/>
    <col min="13309" max="13309" width="15.875" style="1" customWidth="1"/>
    <col min="13310" max="13310" width="15.5" style="1" customWidth="1"/>
    <col min="13311" max="13311" width="12.625" style="1" customWidth="1"/>
    <col min="13312" max="13560" width="9" style="1"/>
    <col min="13561" max="13561" width="2.25" style="1" customWidth="1"/>
    <col min="13562" max="13562" width="33.5" style="1" customWidth="1"/>
    <col min="13563" max="13563" width="3.125" style="1" customWidth="1"/>
    <col min="13564" max="13564" width="52.625" style="1" customWidth="1"/>
    <col min="13565" max="13565" width="15.875" style="1" customWidth="1"/>
    <col min="13566" max="13566" width="15.5" style="1" customWidth="1"/>
    <col min="13567" max="13567" width="12.625" style="1" customWidth="1"/>
    <col min="13568" max="13816" width="9" style="1"/>
    <col min="13817" max="13817" width="2.25" style="1" customWidth="1"/>
    <col min="13818" max="13818" width="33.5" style="1" customWidth="1"/>
    <col min="13819" max="13819" width="3.125" style="1" customWidth="1"/>
    <col min="13820" max="13820" width="52.625" style="1" customWidth="1"/>
    <col min="13821" max="13821" width="15.875" style="1" customWidth="1"/>
    <col min="13822" max="13822" width="15.5" style="1" customWidth="1"/>
    <col min="13823" max="13823" width="12.625" style="1" customWidth="1"/>
    <col min="13824" max="14072" width="9" style="1"/>
    <col min="14073" max="14073" width="2.25" style="1" customWidth="1"/>
    <col min="14074" max="14074" width="33.5" style="1" customWidth="1"/>
    <col min="14075" max="14075" width="3.125" style="1" customWidth="1"/>
    <col min="14076" max="14076" width="52.625" style="1" customWidth="1"/>
    <col min="14077" max="14077" width="15.875" style="1" customWidth="1"/>
    <col min="14078" max="14078" width="15.5" style="1" customWidth="1"/>
    <col min="14079" max="14079" width="12.625" style="1" customWidth="1"/>
    <col min="14080" max="14328" width="9" style="1"/>
    <col min="14329" max="14329" width="2.25" style="1" customWidth="1"/>
    <col min="14330" max="14330" width="33.5" style="1" customWidth="1"/>
    <col min="14331" max="14331" width="3.125" style="1" customWidth="1"/>
    <col min="14332" max="14332" width="52.625" style="1" customWidth="1"/>
    <col min="14333" max="14333" width="15.875" style="1" customWidth="1"/>
    <col min="14334" max="14334" width="15.5" style="1" customWidth="1"/>
    <col min="14335" max="14335" width="12.625" style="1" customWidth="1"/>
    <col min="14336" max="14584" width="9" style="1"/>
    <col min="14585" max="14585" width="2.25" style="1" customWidth="1"/>
    <col min="14586" max="14586" width="33.5" style="1" customWidth="1"/>
    <col min="14587" max="14587" width="3.125" style="1" customWidth="1"/>
    <col min="14588" max="14588" width="52.625" style="1" customWidth="1"/>
    <col min="14589" max="14589" width="15.875" style="1" customWidth="1"/>
    <col min="14590" max="14590" width="15.5" style="1" customWidth="1"/>
    <col min="14591" max="14591" width="12.625" style="1" customWidth="1"/>
    <col min="14592" max="14840" width="9" style="1"/>
    <col min="14841" max="14841" width="2.25" style="1" customWidth="1"/>
    <col min="14842" max="14842" width="33.5" style="1" customWidth="1"/>
    <col min="14843" max="14843" width="3.125" style="1" customWidth="1"/>
    <col min="14844" max="14844" width="52.625" style="1" customWidth="1"/>
    <col min="14845" max="14845" width="15.875" style="1" customWidth="1"/>
    <col min="14846" max="14846" width="15.5" style="1" customWidth="1"/>
    <col min="14847" max="14847" width="12.625" style="1" customWidth="1"/>
    <col min="14848" max="15096" width="9" style="1"/>
    <col min="15097" max="15097" width="2.25" style="1" customWidth="1"/>
    <col min="15098" max="15098" width="33.5" style="1" customWidth="1"/>
    <col min="15099" max="15099" width="3.125" style="1" customWidth="1"/>
    <col min="15100" max="15100" width="52.625" style="1" customWidth="1"/>
    <col min="15101" max="15101" width="15.875" style="1" customWidth="1"/>
    <col min="15102" max="15102" width="15.5" style="1" customWidth="1"/>
    <col min="15103" max="15103" width="12.625" style="1" customWidth="1"/>
    <col min="15104" max="15352" width="9" style="1"/>
    <col min="15353" max="15353" width="2.25" style="1" customWidth="1"/>
    <col min="15354" max="15354" width="33.5" style="1" customWidth="1"/>
    <col min="15355" max="15355" width="3.125" style="1" customWidth="1"/>
    <col min="15356" max="15356" width="52.625" style="1" customWidth="1"/>
    <col min="15357" max="15357" width="15.875" style="1" customWidth="1"/>
    <col min="15358" max="15358" width="15.5" style="1" customWidth="1"/>
    <col min="15359" max="15359" width="12.625" style="1" customWidth="1"/>
    <col min="15360" max="15608" width="9" style="1"/>
    <col min="15609" max="15609" width="2.25" style="1" customWidth="1"/>
    <col min="15610" max="15610" width="33.5" style="1" customWidth="1"/>
    <col min="15611" max="15611" width="3.125" style="1" customWidth="1"/>
    <col min="15612" max="15612" width="52.625" style="1" customWidth="1"/>
    <col min="15613" max="15613" width="15.875" style="1" customWidth="1"/>
    <col min="15614" max="15614" width="15.5" style="1" customWidth="1"/>
    <col min="15615" max="15615" width="12.625" style="1" customWidth="1"/>
    <col min="15616" max="15864" width="9" style="1"/>
    <col min="15865" max="15865" width="2.25" style="1" customWidth="1"/>
    <col min="15866" max="15866" width="33.5" style="1" customWidth="1"/>
    <col min="15867" max="15867" width="3.125" style="1" customWidth="1"/>
    <col min="15868" max="15868" width="52.625" style="1" customWidth="1"/>
    <col min="15869" max="15869" width="15.875" style="1" customWidth="1"/>
    <col min="15870" max="15870" width="15.5" style="1" customWidth="1"/>
    <col min="15871" max="15871" width="12.625" style="1" customWidth="1"/>
    <col min="15872" max="16120" width="9" style="1"/>
    <col min="16121" max="16121" width="2.25" style="1" customWidth="1"/>
    <col min="16122" max="16122" width="33.5" style="1" customWidth="1"/>
    <col min="16123" max="16123" width="3.125" style="1" customWidth="1"/>
    <col min="16124" max="16124" width="52.625" style="1" customWidth="1"/>
    <col min="16125" max="16125" width="15.875" style="1" customWidth="1"/>
    <col min="16126" max="16126" width="15.5" style="1" customWidth="1"/>
    <col min="16127" max="16127" width="12.625" style="1" customWidth="1"/>
    <col min="16128" max="16384" width="9" style="1"/>
  </cols>
  <sheetData>
    <row r="1" spans="1:29" ht="15.75">
      <c r="A1" s="191" t="s">
        <v>142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AB1" s="190" t="s">
        <v>141</v>
      </c>
    </row>
    <row r="2" spans="1:29" ht="15.75" customHeight="1">
      <c r="B2" s="189" t="s">
        <v>140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8"/>
    </row>
    <row r="3" spans="1:29" ht="15.75" customHeight="1">
      <c r="A3" s="187" t="s">
        <v>139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6"/>
      <c r="Z3" s="183"/>
      <c r="AA3" s="6"/>
      <c r="AB3" s="6"/>
    </row>
    <row r="4" spans="1:29">
      <c r="B4" s="185"/>
      <c r="C4" s="185"/>
      <c r="D4" s="185"/>
      <c r="E4" s="185"/>
      <c r="F4" s="185"/>
      <c r="G4" s="185"/>
      <c r="H4" s="185"/>
      <c r="I4" s="15"/>
      <c r="J4" s="15"/>
      <c r="K4" s="184" t="s">
        <v>138</v>
      </c>
      <c r="N4" s="183"/>
      <c r="O4" s="182"/>
      <c r="P4" s="183"/>
      <c r="Q4" s="183"/>
      <c r="R4" s="11"/>
      <c r="S4" s="183"/>
      <c r="T4" s="183"/>
      <c r="U4" s="15"/>
      <c r="V4" s="11"/>
      <c r="W4" s="11"/>
      <c r="X4" s="11"/>
      <c r="Y4" s="183"/>
      <c r="Z4" s="182"/>
      <c r="AA4" s="15"/>
    </row>
    <row r="5" spans="1:29" ht="15.75" customHeight="1">
      <c r="A5" s="181"/>
      <c r="B5" s="180"/>
      <c r="C5" s="179"/>
      <c r="D5" s="178" t="s">
        <v>137</v>
      </c>
      <c r="E5" s="154" t="s">
        <v>136</v>
      </c>
      <c r="F5" s="177" t="s">
        <v>135</v>
      </c>
      <c r="G5" s="176"/>
      <c r="H5" s="175"/>
      <c r="I5" s="174"/>
      <c r="J5" s="174"/>
      <c r="K5" s="174"/>
      <c r="L5" s="174"/>
      <c r="M5" s="174"/>
      <c r="N5" s="172"/>
      <c r="O5" s="172"/>
      <c r="P5" s="173"/>
      <c r="Q5" s="172"/>
      <c r="R5" s="172"/>
      <c r="S5" s="172"/>
      <c r="T5" s="172"/>
      <c r="U5" s="172"/>
      <c r="V5" s="172"/>
      <c r="W5" s="172"/>
      <c r="X5" s="170"/>
      <c r="Y5" s="171"/>
      <c r="Z5" s="170"/>
      <c r="AA5" s="170"/>
      <c r="AB5" s="169"/>
      <c r="AC5" s="168"/>
    </row>
    <row r="6" spans="1:29" ht="24" customHeight="1" thickBot="1">
      <c r="A6" s="167"/>
      <c r="B6" s="166"/>
      <c r="C6" s="147" t="s">
        <v>134</v>
      </c>
      <c r="D6" s="146"/>
      <c r="E6" s="145"/>
      <c r="F6" s="165"/>
      <c r="G6" s="164"/>
      <c r="H6" s="163"/>
      <c r="I6" s="160" t="s">
        <v>133</v>
      </c>
      <c r="J6" s="160"/>
      <c r="K6" s="160"/>
      <c r="L6" s="159"/>
      <c r="M6" s="162" t="s">
        <v>130</v>
      </c>
      <c r="N6" s="161" t="s">
        <v>132</v>
      </c>
      <c r="O6" s="160"/>
      <c r="P6" s="160"/>
      <c r="Q6" s="159"/>
      <c r="R6" s="141" t="s">
        <v>130</v>
      </c>
      <c r="S6" s="158" t="s">
        <v>131</v>
      </c>
      <c r="T6" s="157"/>
      <c r="U6" s="157"/>
      <c r="V6" s="156"/>
      <c r="W6" s="155" t="s">
        <v>130</v>
      </c>
      <c r="X6" s="154" t="s">
        <v>129</v>
      </c>
      <c r="Y6" s="153" t="s">
        <v>128</v>
      </c>
      <c r="Z6" s="152"/>
      <c r="AA6" s="152"/>
      <c r="AB6" s="151"/>
      <c r="AC6" s="150"/>
    </row>
    <row r="7" spans="1:29" ht="45.75" customHeight="1">
      <c r="A7" s="149"/>
      <c r="B7" s="148"/>
      <c r="C7" s="147"/>
      <c r="D7" s="146"/>
      <c r="E7" s="145"/>
      <c r="F7" s="144" t="s">
        <v>127</v>
      </c>
      <c r="G7" s="136" t="s">
        <v>126</v>
      </c>
      <c r="H7" s="136" t="s">
        <v>125</v>
      </c>
      <c r="I7" s="143" t="s">
        <v>124</v>
      </c>
      <c r="J7" s="136" t="s">
        <v>123</v>
      </c>
      <c r="K7" s="136" t="s">
        <v>122</v>
      </c>
      <c r="L7" s="136" t="s">
        <v>121</v>
      </c>
      <c r="M7" s="142"/>
      <c r="N7" s="140" t="s">
        <v>124</v>
      </c>
      <c r="O7" s="136" t="s">
        <v>123</v>
      </c>
      <c r="P7" s="136" t="s">
        <v>122</v>
      </c>
      <c r="Q7" s="136" t="s">
        <v>121</v>
      </c>
      <c r="R7" s="141"/>
      <c r="S7" s="140" t="s">
        <v>124</v>
      </c>
      <c r="T7" s="136" t="s">
        <v>123</v>
      </c>
      <c r="U7" s="136" t="s">
        <v>122</v>
      </c>
      <c r="V7" s="136" t="s">
        <v>121</v>
      </c>
      <c r="W7" s="139"/>
      <c r="X7" s="138"/>
      <c r="Y7" s="137" t="s">
        <v>124</v>
      </c>
      <c r="Z7" s="136" t="s">
        <v>123</v>
      </c>
      <c r="AA7" s="136" t="s">
        <v>122</v>
      </c>
      <c r="AB7" s="136" t="s">
        <v>121</v>
      </c>
      <c r="AC7" s="135"/>
    </row>
    <row r="8" spans="1:29">
      <c r="A8" s="32">
        <v>1</v>
      </c>
      <c r="B8" s="134"/>
      <c r="C8" s="130">
        <v>2</v>
      </c>
      <c r="D8" s="130">
        <v>3</v>
      </c>
      <c r="E8" s="130">
        <v>4</v>
      </c>
      <c r="F8" s="130">
        <v>5</v>
      </c>
      <c r="G8" s="130">
        <v>6</v>
      </c>
      <c r="H8" s="130">
        <v>7</v>
      </c>
      <c r="I8" s="133">
        <v>10</v>
      </c>
      <c r="J8" s="130">
        <v>11</v>
      </c>
      <c r="K8" s="130">
        <v>12</v>
      </c>
      <c r="L8" s="130">
        <v>13</v>
      </c>
      <c r="M8" s="130"/>
      <c r="N8" s="132">
        <v>10</v>
      </c>
      <c r="O8" s="130">
        <v>11</v>
      </c>
      <c r="P8" s="130">
        <v>12</v>
      </c>
      <c r="Q8" s="130">
        <v>13</v>
      </c>
      <c r="R8" s="130"/>
      <c r="S8" s="132">
        <v>10</v>
      </c>
      <c r="T8" s="130">
        <v>11</v>
      </c>
      <c r="U8" s="130">
        <v>12</v>
      </c>
      <c r="V8" s="130">
        <v>13</v>
      </c>
      <c r="W8" s="130"/>
      <c r="X8" s="130">
        <v>20</v>
      </c>
      <c r="Y8" s="131">
        <v>10</v>
      </c>
      <c r="Z8" s="130">
        <v>11</v>
      </c>
      <c r="AA8" s="130">
        <v>12</v>
      </c>
      <c r="AB8" s="130">
        <v>13</v>
      </c>
      <c r="AC8" s="129"/>
    </row>
    <row r="9" spans="1:29">
      <c r="A9" s="128">
        <v>1</v>
      </c>
      <c r="B9" s="127">
        <v>1</v>
      </c>
      <c r="C9" s="112" t="s">
        <v>120</v>
      </c>
      <c r="D9" s="112"/>
      <c r="E9" s="112"/>
      <c r="F9" s="66" t="s">
        <v>99</v>
      </c>
      <c r="G9" s="66" t="s">
        <v>28</v>
      </c>
      <c r="H9" s="66" t="s">
        <v>15</v>
      </c>
      <c r="I9" s="65">
        <f>I10+I12+I21+I25+I27+I29+I31</f>
        <v>36602.661350000002</v>
      </c>
      <c r="J9" s="65">
        <f>J10+J12+J21+J25+J27+J29+J31</f>
        <v>7028.5619799999995</v>
      </c>
      <c r="K9" s="65">
        <f>K10+K12+K21+K25+K27+K29+K31</f>
        <v>29574.099370000004</v>
      </c>
      <c r="L9" s="65">
        <f>L10+L12+L21+L25+L27+L29+L31</f>
        <v>0</v>
      </c>
      <c r="M9" s="65">
        <f>M10+M12+M21+M25+M27+M29+M31</f>
        <v>0</v>
      </c>
      <c r="N9" s="65">
        <f>N10+N12+N21+N25+N27+N29+N31</f>
        <v>44531.434560000002</v>
      </c>
      <c r="O9" s="65">
        <f>O10+O12+O21+O25+O27+O29+O31</f>
        <v>11594.85104</v>
      </c>
      <c r="P9" s="65">
        <f>P10+P12+P21+P25+P27+P29+P31</f>
        <v>32936.58352</v>
      </c>
      <c r="Q9" s="65">
        <f>Q10+Q12+Q21+Q25+Q27+Q29+Q31</f>
        <v>0</v>
      </c>
      <c r="R9" s="65">
        <f>R10+R12+R21+R25+R27+R29+R31</f>
        <v>0</v>
      </c>
      <c r="S9" s="65">
        <f>S10+S12+S21+S25+S27+S29+S31</f>
        <v>44531.434560000002</v>
      </c>
      <c r="T9" s="65">
        <f>T10+T12+T21+T25+T27+T29+T31</f>
        <v>11594.85104</v>
      </c>
      <c r="U9" s="65">
        <f>U10+U12+U21+U25+U27+U29+U31</f>
        <v>32936.58352</v>
      </c>
      <c r="V9" s="65">
        <f>V10+V12+V21+V25+V27+V29+V31</f>
        <v>0</v>
      </c>
      <c r="W9" s="65">
        <f>W10+W12+W21+W25+W27+W29+W31</f>
        <v>0</v>
      </c>
      <c r="X9" s="65" t="e">
        <f>X10+X12+X21+X25+X27+X29+X31</f>
        <v>#REF!</v>
      </c>
      <c r="Y9" s="65">
        <f>Y10+Y12+Y21+Y25+Y27+Y29+Y31</f>
        <v>0</v>
      </c>
      <c r="Z9" s="65">
        <f>Z10+Z12+Z21+Z25+Z27+Z29+Z31</f>
        <v>0</v>
      </c>
      <c r="AA9" s="65">
        <f>AA10+AA12+AA21+AA25+AA27+AA29+AA31</f>
        <v>0</v>
      </c>
      <c r="AB9" s="65">
        <f>AB10+AB12+AB21+AB25+AB27+AB29+AB31</f>
        <v>0</v>
      </c>
      <c r="AC9" s="25" t="e">
        <f>#REF!/I9*100</f>
        <v>#REF!</v>
      </c>
    </row>
    <row r="10" spans="1:29">
      <c r="A10" s="64"/>
      <c r="B10" s="56" t="s">
        <v>27</v>
      </c>
      <c r="C10" s="63" t="s">
        <v>119</v>
      </c>
      <c r="D10" s="54" t="s">
        <v>118</v>
      </c>
      <c r="E10" s="54" t="s">
        <v>7</v>
      </c>
      <c r="F10" s="102" t="s">
        <v>99</v>
      </c>
      <c r="G10" s="102"/>
      <c r="H10" s="102"/>
      <c r="I10" s="110">
        <f>I11</f>
        <v>0</v>
      </c>
      <c r="J10" s="107">
        <f>J11</f>
        <v>0</v>
      </c>
      <c r="K10" s="107">
        <f>K11</f>
        <v>0</v>
      </c>
      <c r="L10" s="107">
        <f>L11</f>
        <v>0</v>
      </c>
      <c r="M10" s="107"/>
      <c r="N10" s="109">
        <f>N11</f>
        <v>0</v>
      </c>
      <c r="O10" s="107">
        <f>O11</f>
        <v>0</v>
      </c>
      <c r="P10" s="107">
        <f>P11</f>
        <v>0</v>
      </c>
      <c r="Q10" s="107">
        <f>Q11</f>
        <v>0</v>
      </c>
      <c r="R10" s="107"/>
      <c r="S10" s="109">
        <f>S11</f>
        <v>0</v>
      </c>
      <c r="T10" s="107">
        <f>T11</f>
        <v>0</v>
      </c>
      <c r="U10" s="107">
        <f>U11</f>
        <v>0</v>
      </c>
      <c r="V10" s="107">
        <f>V11</f>
        <v>0</v>
      </c>
      <c r="W10" s="107"/>
      <c r="X10" s="62">
        <v>0</v>
      </c>
      <c r="Y10" s="108">
        <f>Y11</f>
        <v>0</v>
      </c>
      <c r="Z10" s="107">
        <f>Z11</f>
        <v>0</v>
      </c>
      <c r="AA10" s="107">
        <f>AA11</f>
        <v>0</v>
      </c>
      <c r="AB10" s="107">
        <f>AB11</f>
        <v>0</v>
      </c>
      <c r="AC10" s="106"/>
    </row>
    <row r="11" spans="1:29" ht="39.75" customHeight="1">
      <c r="A11" s="58"/>
      <c r="B11" s="43"/>
      <c r="C11" s="74"/>
      <c r="D11" s="41"/>
      <c r="E11" s="41"/>
      <c r="F11" s="120" t="s">
        <v>99</v>
      </c>
      <c r="G11" s="119"/>
      <c r="H11" s="119"/>
      <c r="I11" s="118"/>
      <c r="J11" s="114"/>
      <c r="K11" s="114"/>
      <c r="L11" s="114">
        <f>K11-J11</f>
        <v>0</v>
      </c>
      <c r="M11" s="114"/>
      <c r="N11" s="117"/>
      <c r="O11" s="114"/>
      <c r="P11" s="114"/>
      <c r="Q11" s="114"/>
      <c r="R11" s="114"/>
      <c r="S11" s="117"/>
      <c r="T11" s="34"/>
      <c r="U11" s="116"/>
      <c r="V11" s="114"/>
      <c r="W11" s="114"/>
      <c r="X11" s="36"/>
      <c r="Y11" s="115"/>
      <c r="Z11" s="114"/>
      <c r="AA11" s="114"/>
      <c r="AB11" s="114"/>
      <c r="AC11" s="113"/>
    </row>
    <row r="12" spans="1:29">
      <c r="A12" s="58"/>
      <c r="B12" s="56" t="s">
        <v>14</v>
      </c>
      <c r="C12" s="55" t="s">
        <v>117</v>
      </c>
      <c r="D12" s="54" t="s">
        <v>8</v>
      </c>
      <c r="E12" s="54" t="s">
        <v>7</v>
      </c>
      <c r="F12" s="102" t="s">
        <v>99</v>
      </c>
      <c r="G12" s="102"/>
      <c r="H12" s="102"/>
      <c r="I12" s="110">
        <f>SUM(I13:I20)</f>
        <v>36533.661350000002</v>
      </c>
      <c r="J12" s="107">
        <f>SUM(J13:J20)</f>
        <v>6959.5619799999995</v>
      </c>
      <c r="K12" s="107">
        <f>SUM(K13:K20)</f>
        <v>29574.099370000004</v>
      </c>
      <c r="L12" s="107">
        <f>SUM(L13:L20)</f>
        <v>0</v>
      </c>
      <c r="M12" s="107"/>
      <c r="N12" s="109">
        <f>SUM(N13:N20)</f>
        <v>43554.295560000006</v>
      </c>
      <c r="O12" s="107">
        <f>SUM(O13:O20)</f>
        <v>11590.509039999999</v>
      </c>
      <c r="P12" s="107">
        <f>SUM(P13:P20)</f>
        <v>31963.786519999998</v>
      </c>
      <c r="Q12" s="107">
        <f>SUM(Q13:Q20)</f>
        <v>0</v>
      </c>
      <c r="R12" s="107">
        <f>SUM(R13:R20)</f>
        <v>0</v>
      </c>
      <c r="S12" s="109">
        <f>SUM(S13:S20)</f>
        <v>43554.295560000006</v>
      </c>
      <c r="T12" s="107">
        <f>SUM(T13:T20)</f>
        <v>11590.509039999999</v>
      </c>
      <c r="U12" s="107">
        <f>SUM(U13:U20)</f>
        <v>31963.786519999998</v>
      </c>
      <c r="V12" s="107">
        <f>SUM(V13:V20)</f>
        <v>0</v>
      </c>
      <c r="W12" s="107">
        <f>SUM(W13:W20)</f>
        <v>0</v>
      </c>
      <c r="X12" s="62" t="e">
        <f>(#REF!+#REF!)/(I12+M12)*100</f>
        <v>#REF!</v>
      </c>
      <c r="Y12" s="108">
        <f>SUM(Y13:Y20)</f>
        <v>0</v>
      </c>
      <c r="Z12" s="107">
        <f>SUM(Z13:Z20)</f>
        <v>0</v>
      </c>
      <c r="AA12" s="107">
        <f>SUM(AA13:AA20)</f>
        <v>0</v>
      </c>
      <c r="AB12" s="107">
        <f>SUM(AB13:AB20)</f>
        <v>0</v>
      </c>
      <c r="AC12" s="106"/>
    </row>
    <row r="13" spans="1:29">
      <c r="A13" s="58"/>
      <c r="B13" s="47"/>
      <c r="C13" s="46"/>
      <c r="D13" s="45"/>
      <c r="E13" s="45"/>
      <c r="F13" s="59" t="s">
        <v>99</v>
      </c>
      <c r="G13" s="59" t="s">
        <v>116</v>
      </c>
      <c r="H13" s="59" t="s">
        <v>15</v>
      </c>
      <c r="I13" s="82">
        <f>J13+K13+L13</f>
        <v>2697.3693800000001</v>
      </c>
      <c r="J13" s="34">
        <v>2697.3693800000001</v>
      </c>
      <c r="K13" s="116"/>
      <c r="L13" s="116"/>
      <c r="M13" s="116"/>
      <c r="N13" s="81">
        <f>O13+P13+Q13</f>
        <v>4715.1624199999997</v>
      </c>
      <c r="O13" s="34">
        <v>4715.1624199999997</v>
      </c>
      <c r="P13" s="116"/>
      <c r="Q13" s="116"/>
      <c r="R13" s="116"/>
      <c r="S13" s="81">
        <f>T13+U13+V13</f>
        <v>4715.1624199999997</v>
      </c>
      <c r="T13" s="34">
        <v>4715.1624199999997</v>
      </c>
      <c r="U13" s="34"/>
      <c r="V13" s="34"/>
      <c r="W13" s="125"/>
      <c r="X13" s="36" t="e">
        <f>(#REF!+#REF!)/(I13+M13)*100</f>
        <v>#REF!</v>
      </c>
      <c r="Y13" s="35">
        <f>Z13+AA13+AB13</f>
        <v>0</v>
      </c>
      <c r="Z13" s="34">
        <f>O13-T13</f>
        <v>0</v>
      </c>
      <c r="AA13" s="34">
        <f>P13-U13</f>
        <v>0</v>
      </c>
      <c r="AB13" s="34">
        <f>Q13-V13</f>
        <v>0</v>
      </c>
      <c r="AC13" s="33"/>
    </row>
    <row r="14" spans="1:29">
      <c r="A14" s="58"/>
      <c r="B14" s="47"/>
      <c r="C14" s="46"/>
      <c r="D14" s="45"/>
      <c r="E14" s="45"/>
      <c r="F14" s="59" t="s">
        <v>99</v>
      </c>
      <c r="G14" s="59" t="s">
        <v>115</v>
      </c>
      <c r="H14" s="59" t="s">
        <v>15</v>
      </c>
      <c r="I14" s="82">
        <f>J14+K14+L14</f>
        <v>2495.3972600000002</v>
      </c>
      <c r="J14" s="34">
        <v>2495.3972600000002</v>
      </c>
      <c r="K14" s="116"/>
      <c r="L14" s="116"/>
      <c r="M14" s="116"/>
      <c r="N14" s="81">
        <f>O14+P14+Q14</f>
        <v>3906.8330000000001</v>
      </c>
      <c r="O14" s="34">
        <v>3906.8330000000001</v>
      </c>
      <c r="P14" s="116"/>
      <c r="Q14" s="116"/>
      <c r="R14" s="116"/>
      <c r="S14" s="81">
        <f>T14+U14+V14</f>
        <v>3906.8330000000001</v>
      </c>
      <c r="T14" s="34">
        <v>3906.8330000000001</v>
      </c>
      <c r="U14" s="34"/>
      <c r="V14" s="34"/>
      <c r="W14" s="125"/>
      <c r="X14" s="36" t="e">
        <f>(#REF!+#REF!)/(I14+M14)*100</f>
        <v>#REF!</v>
      </c>
      <c r="Y14" s="35">
        <f>Z14+AA14+AB14</f>
        <v>0</v>
      </c>
      <c r="Z14" s="34">
        <f>O14-T14</f>
        <v>0</v>
      </c>
      <c r="AA14" s="34">
        <f>P14-U14</f>
        <v>0</v>
      </c>
      <c r="AB14" s="34">
        <f>Q14-V14</f>
        <v>0</v>
      </c>
      <c r="AC14" s="33"/>
    </row>
    <row r="15" spans="1:29">
      <c r="A15" s="58"/>
      <c r="B15" s="47"/>
      <c r="C15" s="46"/>
      <c r="D15" s="45"/>
      <c r="E15" s="45"/>
      <c r="F15" s="59" t="s">
        <v>99</v>
      </c>
      <c r="G15" s="59" t="s">
        <v>114</v>
      </c>
      <c r="H15" s="59" t="s">
        <v>15</v>
      </c>
      <c r="I15" s="82">
        <f>J15+K15+L15</f>
        <v>1766.7953399999999</v>
      </c>
      <c r="J15" s="34">
        <v>1766.7953399999999</v>
      </c>
      <c r="K15" s="116"/>
      <c r="L15" s="116"/>
      <c r="M15" s="116"/>
      <c r="N15" s="81">
        <f>O15+P15+Q15</f>
        <v>2968.5136200000002</v>
      </c>
      <c r="O15" s="34">
        <v>2968.5136200000002</v>
      </c>
      <c r="P15" s="116"/>
      <c r="Q15" s="116"/>
      <c r="R15" s="116"/>
      <c r="S15" s="81">
        <f>T15+U15+V15</f>
        <v>2968.5136200000002</v>
      </c>
      <c r="T15" s="34">
        <v>2968.5136200000002</v>
      </c>
      <c r="U15" s="34"/>
      <c r="V15" s="34"/>
      <c r="W15" s="125"/>
      <c r="X15" s="36" t="e">
        <f>(#REF!+#REF!)/(I15+M15)*100</f>
        <v>#REF!</v>
      </c>
      <c r="Y15" s="35">
        <f>Z15+AA15+AB15</f>
        <v>0</v>
      </c>
      <c r="Z15" s="34">
        <f>O15-T15</f>
        <v>0</v>
      </c>
      <c r="AA15" s="34">
        <f>P15-U15</f>
        <v>0</v>
      </c>
      <c r="AB15" s="34">
        <f>Q15-V15</f>
        <v>0</v>
      </c>
      <c r="AC15" s="33"/>
    </row>
    <row r="16" spans="1:29">
      <c r="A16" s="58"/>
      <c r="B16" s="47"/>
      <c r="C16" s="46"/>
      <c r="D16" s="45"/>
      <c r="E16" s="45"/>
      <c r="F16" s="59" t="s">
        <v>99</v>
      </c>
      <c r="G16" s="59" t="s">
        <v>113</v>
      </c>
      <c r="H16" s="59" t="s">
        <v>15</v>
      </c>
      <c r="I16" s="82">
        <f>J16+K16+L16</f>
        <v>0</v>
      </c>
      <c r="J16" s="34"/>
      <c r="K16" s="34"/>
      <c r="L16" s="116"/>
      <c r="M16" s="116"/>
      <c r="N16" s="81">
        <f>O16+P16+Q16</f>
        <v>612.9</v>
      </c>
      <c r="O16" s="34"/>
      <c r="P16" s="34">
        <v>612.9</v>
      </c>
      <c r="Q16" s="116"/>
      <c r="R16" s="116"/>
      <c r="S16" s="81">
        <f>T16+U16+V16</f>
        <v>612.9</v>
      </c>
      <c r="T16" s="34"/>
      <c r="U16" s="34">
        <v>612.9</v>
      </c>
      <c r="V16" s="34"/>
      <c r="W16" s="125"/>
      <c r="X16" s="36" t="e">
        <f>(#REF!+#REF!)/(I16+M16)*100</f>
        <v>#REF!</v>
      </c>
      <c r="Y16" s="35">
        <f>Z16+AA16+AB16</f>
        <v>0</v>
      </c>
      <c r="Z16" s="34">
        <f>O16-T16</f>
        <v>0</v>
      </c>
      <c r="AA16" s="34">
        <f>P16-U16</f>
        <v>0</v>
      </c>
      <c r="AB16" s="34">
        <f>Q16-V16</f>
        <v>0</v>
      </c>
      <c r="AC16" s="33"/>
    </row>
    <row r="17" spans="1:29">
      <c r="A17" s="58"/>
      <c r="B17" s="47"/>
      <c r="C17" s="46"/>
      <c r="D17" s="45"/>
      <c r="E17" s="45"/>
      <c r="F17" s="59" t="s">
        <v>99</v>
      </c>
      <c r="G17" s="59" t="s">
        <v>112</v>
      </c>
      <c r="H17" s="59" t="s">
        <v>15</v>
      </c>
      <c r="I17" s="82">
        <f>J17+K17+L17</f>
        <v>7155.9393399999999</v>
      </c>
      <c r="J17" s="34"/>
      <c r="K17" s="34">
        <v>7155.9393399999999</v>
      </c>
      <c r="L17" s="116"/>
      <c r="M17" s="116"/>
      <c r="N17" s="81">
        <f>O17+P17+Q17</f>
        <v>7155.9393399999999</v>
      </c>
      <c r="O17" s="34"/>
      <c r="P17" s="34">
        <v>7155.9393399999999</v>
      </c>
      <c r="Q17" s="116"/>
      <c r="R17" s="116"/>
      <c r="S17" s="81">
        <f>T17+U17+V17</f>
        <v>7155.9393399999999</v>
      </c>
      <c r="T17" s="34"/>
      <c r="U17" s="34">
        <v>7155.9393399999999</v>
      </c>
      <c r="V17" s="34"/>
      <c r="W17" s="125"/>
      <c r="X17" s="36" t="e">
        <f>(#REF!+#REF!)/(I17+M17)*100</f>
        <v>#REF!</v>
      </c>
      <c r="Y17" s="35">
        <f>Z17+AA17+AB17</f>
        <v>0</v>
      </c>
      <c r="Z17" s="34">
        <f>O17-T17</f>
        <v>0</v>
      </c>
      <c r="AA17" s="34">
        <f>P17-U17</f>
        <v>0</v>
      </c>
      <c r="AB17" s="34">
        <f>Q17-V17</f>
        <v>0</v>
      </c>
      <c r="AC17" s="33"/>
    </row>
    <row r="18" spans="1:29">
      <c r="A18" s="58"/>
      <c r="B18" s="47"/>
      <c r="C18" s="46"/>
      <c r="D18" s="45"/>
      <c r="E18" s="45"/>
      <c r="F18" s="59" t="s">
        <v>99</v>
      </c>
      <c r="G18" s="59" t="s">
        <v>111</v>
      </c>
      <c r="H18" s="59" t="s">
        <v>15</v>
      </c>
      <c r="I18" s="82">
        <f>J18+K18+L18</f>
        <v>21335.15</v>
      </c>
      <c r="J18" s="126"/>
      <c r="K18" s="34">
        <v>21335.15</v>
      </c>
      <c r="L18" s="116"/>
      <c r="M18" s="116"/>
      <c r="N18" s="81">
        <f>O18+P18+Q18</f>
        <v>22500.555</v>
      </c>
      <c r="O18" s="126"/>
      <c r="P18" s="34">
        <v>22500.555</v>
      </c>
      <c r="Q18" s="116"/>
      <c r="R18" s="116"/>
      <c r="S18" s="81">
        <f>T18+U18+V18</f>
        <v>22500.555</v>
      </c>
      <c r="T18" s="34"/>
      <c r="U18" s="34">
        <v>22500.555</v>
      </c>
      <c r="V18" s="34"/>
      <c r="W18" s="125"/>
      <c r="X18" s="36" t="e">
        <f>(#REF!+#REF!)/(I18+M18)*100</f>
        <v>#REF!</v>
      </c>
      <c r="Y18" s="35">
        <f>Z18+AA18+AB18</f>
        <v>0</v>
      </c>
      <c r="Z18" s="34">
        <f>O18-T18</f>
        <v>0</v>
      </c>
      <c r="AA18" s="34">
        <f>P18-U18</f>
        <v>0</v>
      </c>
      <c r="AB18" s="34">
        <f>Q18-V18</f>
        <v>0</v>
      </c>
      <c r="AC18" s="33"/>
    </row>
    <row r="19" spans="1:29">
      <c r="A19" s="58"/>
      <c r="B19" s="47"/>
      <c r="C19" s="46"/>
      <c r="D19" s="45"/>
      <c r="E19" s="45"/>
      <c r="F19" s="59" t="s">
        <v>99</v>
      </c>
      <c r="G19" s="59" t="s">
        <v>110</v>
      </c>
      <c r="H19" s="59" t="s">
        <v>15</v>
      </c>
      <c r="I19" s="82">
        <f>J19+K19+L19</f>
        <v>1083.0100299999999</v>
      </c>
      <c r="J19" s="126"/>
      <c r="K19" s="34">
        <v>1083.0100299999999</v>
      </c>
      <c r="L19" s="116"/>
      <c r="M19" s="116"/>
      <c r="N19" s="81">
        <f>O19+P19+Q19</f>
        <v>1694.3921800000001</v>
      </c>
      <c r="O19" s="34"/>
      <c r="P19" s="34">
        <v>1694.3921800000001</v>
      </c>
      <c r="Q19" s="116"/>
      <c r="R19" s="116"/>
      <c r="S19" s="81">
        <f>T19+U19+V19</f>
        <v>1694.3921800000001</v>
      </c>
      <c r="T19" s="34"/>
      <c r="U19" s="34">
        <v>1694.3921800000001</v>
      </c>
      <c r="V19" s="34"/>
      <c r="W19" s="125"/>
      <c r="X19" s="36" t="e">
        <f>(#REF!+#REF!)/(I19+M19)*100</f>
        <v>#REF!</v>
      </c>
      <c r="Y19" s="35">
        <f>Z19+AA19+AB19</f>
        <v>0</v>
      </c>
      <c r="Z19" s="34">
        <f>O19-T19</f>
        <v>0</v>
      </c>
      <c r="AA19" s="34">
        <f>P19-U19</f>
        <v>0</v>
      </c>
      <c r="AB19" s="34">
        <f>Q19-V19</f>
        <v>0</v>
      </c>
      <c r="AC19" s="33"/>
    </row>
    <row r="20" spans="1:29">
      <c r="A20" s="58"/>
      <c r="B20" s="43"/>
      <c r="C20" s="42"/>
      <c r="D20" s="41"/>
      <c r="E20" s="41"/>
      <c r="F20" s="59" t="s">
        <v>99</v>
      </c>
      <c r="G20" s="59" t="s">
        <v>57</v>
      </c>
      <c r="H20" s="59" t="s">
        <v>109</v>
      </c>
      <c r="I20" s="82">
        <f>J20+K20+L20</f>
        <v>0</v>
      </c>
      <c r="J20" s="34"/>
      <c r="K20" s="116"/>
      <c r="L20" s="116"/>
      <c r="M20" s="116"/>
      <c r="N20" s="81">
        <f>O20+P20+Q20</f>
        <v>0</v>
      </c>
      <c r="O20" s="192"/>
      <c r="P20" s="116"/>
      <c r="Q20" s="116"/>
      <c r="R20" s="116"/>
      <c r="S20" s="81">
        <f>T20+U20+V20</f>
        <v>0</v>
      </c>
      <c r="T20" s="192"/>
      <c r="U20" s="34"/>
      <c r="V20" s="34"/>
      <c r="W20" s="125"/>
      <c r="X20" s="36">
        <v>0</v>
      </c>
      <c r="Y20" s="35">
        <f>Z20+AA20+AB20</f>
        <v>0</v>
      </c>
      <c r="Z20" s="34">
        <f>O20-T20</f>
        <v>0</v>
      </c>
      <c r="AA20" s="34">
        <f>P20-U20</f>
        <v>0</v>
      </c>
      <c r="AB20" s="34">
        <f>Q20-V20</f>
        <v>0</v>
      </c>
      <c r="AC20" s="33"/>
    </row>
    <row r="21" spans="1:29">
      <c r="A21" s="58"/>
      <c r="B21" s="56" t="s">
        <v>10</v>
      </c>
      <c r="C21" s="63" t="s">
        <v>108</v>
      </c>
      <c r="D21" s="54" t="s">
        <v>107</v>
      </c>
      <c r="E21" s="83"/>
      <c r="F21" s="102" t="s">
        <v>99</v>
      </c>
      <c r="G21" s="102"/>
      <c r="H21" s="102"/>
      <c r="I21" s="110">
        <f>SUM(I22:I24)</f>
        <v>0</v>
      </c>
      <c r="J21" s="107">
        <f>SUM(J22:J24)</f>
        <v>0</v>
      </c>
      <c r="K21" s="107">
        <f>SUM(K22:K24)</f>
        <v>0</v>
      </c>
      <c r="L21" s="107">
        <f>SUM(L22:L24)</f>
        <v>0</v>
      </c>
      <c r="M21" s="107">
        <f>SUM(M22:M24)</f>
        <v>0</v>
      </c>
      <c r="N21" s="109">
        <f>SUM(N22:N24)</f>
        <v>973.46900000000005</v>
      </c>
      <c r="O21" s="107">
        <f>SUM(O22:O24)</f>
        <v>0.67200000000000004</v>
      </c>
      <c r="P21" s="107">
        <f>SUM(P22:P24)</f>
        <v>972.79700000000003</v>
      </c>
      <c r="Q21" s="107">
        <f>SUM(Q22:Q24)</f>
        <v>0</v>
      </c>
      <c r="R21" s="107">
        <f>SUM(R22:R24)</f>
        <v>0</v>
      </c>
      <c r="S21" s="109">
        <f>SUM(S22:S24)</f>
        <v>973.46900000000005</v>
      </c>
      <c r="T21" s="107">
        <f>SUM(T22:T24)</f>
        <v>0.67200000000000004</v>
      </c>
      <c r="U21" s="107">
        <f>SUM(U22:U24)</f>
        <v>972.79700000000003</v>
      </c>
      <c r="V21" s="107">
        <f>SUM(V22:V24)</f>
        <v>0</v>
      </c>
      <c r="W21" s="107">
        <f>SUM(W22:W24)</f>
        <v>0</v>
      </c>
      <c r="X21" s="62" t="e">
        <f>(#REF!+#REF!)/(I21+M21)*100</f>
        <v>#REF!</v>
      </c>
      <c r="Y21" s="35">
        <f>Z21+AA21+AB21</f>
        <v>0</v>
      </c>
      <c r="Z21" s="107">
        <f>SUM(Z22:Z24)</f>
        <v>0</v>
      </c>
      <c r="AA21" s="107">
        <f>SUM(AA22:AA24)</f>
        <v>0</v>
      </c>
      <c r="AB21" s="107">
        <f>SUM(AB22:AB24)</f>
        <v>0</v>
      </c>
      <c r="AC21" s="33"/>
    </row>
    <row r="22" spans="1:29" ht="23.25" customHeight="1">
      <c r="A22" s="58"/>
      <c r="B22" s="47"/>
      <c r="C22" s="57"/>
      <c r="D22" s="45"/>
      <c r="E22" s="83"/>
      <c r="F22" s="27" t="s">
        <v>99</v>
      </c>
      <c r="G22" s="93" t="s">
        <v>106</v>
      </c>
      <c r="H22" s="27" t="s">
        <v>15</v>
      </c>
      <c r="I22" s="82">
        <f>J22+K22+L22</f>
        <v>0</v>
      </c>
      <c r="J22" s="124"/>
      <c r="K22" s="100"/>
      <c r="L22" s="100"/>
      <c r="M22" s="100"/>
      <c r="N22" s="81">
        <f>O22+P22+Q22</f>
        <v>939.90200000000004</v>
      </c>
      <c r="O22" s="124"/>
      <c r="P22" s="100">
        <v>939.90200000000004</v>
      </c>
      <c r="Q22" s="100"/>
      <c r="R22" s="114"/>
      <c r="S22" s="81">
        <f>T22+U22+V22</f>
        <v>939.90200000000004</v>
      </c>
      <c r="T22" s="34"/>
      <c r="U22" s="34">
        <v>939.90200000000004</v>
      </c>
      <c r="V22" s="34"/>
      <c r="W22" s="114"/>
      <c r="X22" s="36" t="e">
        <f>(#REF!+#REF!)/(I22+M22)*100</f>
        <v>#REF!</v>
      </c>
      <c r="Y22" s="35">
        <f>Z22+AA22+AB22</f>
        <v>0</v>
      </c>
      <c r="Z22" s="34">
        <f>O22-T22</f>
        <v>0</v>
      </c>
      <c r="AA22" s="34">
        <f>P22-U22</f>
        <v>0</v>
      </c>
      <c r="AB22" s="34">
        <f>Q22-V22</f>
        <v>0</v>
      </c>
      <c r="AC22" s="33"/>
    </row>
    <row r="23" spans="1:29" ht="23.25" customHeight="1">
      <c r="A23" s="58"/>
      <c r="B23" s="47"/>
      <c r="C23" s="57"/>
      <c r="D23" s="45"/>
      <c r="E23" s="83"/>
      <c r="F23" s="27" t="s">
        <v>99</v>
      </c>
      <c r="G23" s="93" t="s">
        <v>105</v>
      </c>
      <c r="H23" s="27" t="s">
        <v>15</v>
      </c>
      <c r="I23" s="82">
        <f>J23+K23+L23</f>
        <v>0</v>
      </c>
      <c r="J23" s="124"/>
      <c r="K23" s="100"/>
      <c r="L23" s="100"/>
      <c r="M23" s="100"/>
      <c r="N23" s="81">
        <f>O23+P23+Q23</f>
        <v>33.567</v>
      </c>
      <c r="O23" s="124">
        <v>0.67200000000000004</v>
      </c>
      <c r="P23" s="100">
        <v>32.895000000000003</v>
      </c>
      <c r="Q23" s="100"/>
      <c r="R23" s="114"/>
      <c r="S23" s="81">
        <f>T23+U23+V23</f>
        <v>33.567</v>
      </c>
      <c r="T23" s="124">
        <v>0.67200000000000004</v>
      </c>
      <c r="U23" s="100">
        <v>32.895000000000003</v>
      </c>
      <c r="V23" s="34"/>
      <c r="W23" s="114"/>
      <c r="X23" s="36" t="e">
        <f>(#REF!+#REF!)/(I23+M23)*100</f>
        <v>#REF!</v>
      </c>
      <c r="Y23" s="35">
        <f>Z23+AA23+AB23</f>
        <v>0</v>
      </c>
      <c r="Z23" s="34">
        <f>O23-T23</f>
        <v>0</v>
      </c>
      <c r="AA23" s="34">
        <f>P23-U23</f>
        <v>0</v>
      </c>
      <c r="AB23" s="34">
        <f>Q23-V23</f>
        <v>0</v>
      </c>
      <c r="AC23" s="33"/>
    </row>
    <row r="24" spans="1:29" ht="24.75" customHeight="1">
      <c r="A24" s="58"/>
      <c r="B24" s="43"/>
      <c r="C24" s="74"/>
      <c r="D24" s="41"/>
      <c r="E24" s="28"/>
      <c r="F24" s="27" t="s">
        <v>99</v>
      </c>
      <c r="G24" s="93" t="s">
        <v>81</v>
      </c>
      <c r="H24" s="27" t="s">
        <v>15</v>
      </c>
      <c r="I24" s="82">
        <f>J24+K24+L24</f>
        <v>0</v>
      </c>
      <c r="J24" s="124"/>
      <c r="K24" s="100"/>
      <c r="L24" s="100"/>
      <c r="M24" s="100"/>
      <c r="N24" s="81">
        <f>O24+P24+Q24</f>
        <v>0</v>
      </c>
      <c r="O24" s="124"/>
      <c r="P24" s="100"/>
      <c r="Q24" s="100"/>
      <c r="R24" s="114"/>
      <c r="S24" s="81">
        <f>T24+U24+V24</f>
        <v>0</v>
      </c>
      <c r="T24" s="192"/>
      <c r="U24" s="34"/>
      <c r="V24" s="34"/>
      <c r="W24" s="114"/>
      <c r="X24" s="36" t="e">
        <f>(#REF!+#REF!)/(I24+M24)*100</f>
        <v>#REF!</v>
      </c>
      <c r="Y24" s="35">
        <f>Z24+AA24+AB24</f>
        <v>0</v>
      </c>
      <c r="Z24" s="34">
        <f>O24-T24</f>
        <v>0</v>
      </c>
      <c r="AA24" s="34">
        <f>P24-U24</f>
        <v>0</v>
      </c>
      <c r="AB24" s="34">
        <f>Q24-V24</f>
        <v>0</v>
      </c>
      <c r="AC24" s="33"/>
    </row>
    <row r="25" spans="1:29" ht="15.75" customHeight="1">
      <c r="A25" s="58"/>
      <c r="B25" s="56" t="s">
        <v>47</v>
      </c>
      <c r="C25" s="63" t="s">
        <v>104</v>
      </c>
      <c r="D25" s="54" t="s">
        <v>100</v>
      </c>
      <c r="E25" s="83"/>
      <c r="F25" s="102" t="s">
        <v>99</v>
      </c>
      <c r="G25" s="102"/>
      <c r="H25" s="102"/>
      <c r="I25" s="110">
        <f>SUM(I26)</f>
        <v>69</v>
      </c>
      <c r="J25" s="107">
        <f>SUM(J26)</f>
        <v>69</v>
      </c>
      <c r="K25" s="107">
        <f>SUM(K26)</f>
        <v>0</v>
      </c>
      <c r="L25" s="107">
        <f>SUM(L26)</f>
        <v>0</v>
      </c>
      <c r="M25" s="107">
        <f>SUM(M26)</f>
        <v>0</v>
      </c>
      <c r="N25" s="109">
        <f>SUM(N26)</f>
        <v>3.67</v>
      </c>
      <c r="O25" s="107">
        <f>SUM(O26)</f>
        <v>3.67</v>
      </c>
      <c r="P25" s="107">
        <f>SUM(P26)</f>
        <v>0</v>
      </c>
      <c r="Q25" s="107">
        <f>SUM(Q26)</f>
        <v>0</v>
      </c>
      <c r="R25" s="107">
        <f>SUM(R26)</f>
        <v>0</v>
      </c>
      <c r="S25" s="109">
        <f>SUM(S26)</f>
        <v>3.67</v>
      </c>
      <c r="T25" s="107">
        <f>SUM(T26)</f>
        <v>3.67</v>
      </c>
      <c r="U25" s="107">
        <f>SUM(U26)</f>
        <v>0</v>
      </c>
      <c r="V25" s="107">
        <f>SUM(V26)</f>
        <v>0</v>
      </c>
      <c r="W25" s="107">
        <f>SUM(W26)</f>
        <v>0</v>
      </c>
      <c r="X25" s="62" t="e">
        <f>(#REF!+#REF!)/(I25+M25)*100</f>
        <v>#REF!</v>
      </c>
      <c r="Y25" s="35">
        <f>Z25+AA25+AB25</f>
        <v>0</v>
      </c>
      <c r="Z25" s="107">
        <f>SUM(Z26)</f>
        <v>0</v>
      </c>
      <c r="AA25" s="107">
        <f>SUM(AA26)</f>
        <v>0</v>
      </c>
      <c r="AB25" s="107">
        <f>SUM(AB26)</f>
        <v>0</v>
      </c>
      <c r="AC25" s="33"/>
    </row>
    <row r="26" spans="1:29" ht="21" customHeight="1">
      <c r="A26" s="75"/>
      <c r="B26" s="43"/>
      <c r="C26" s="74"/>
      <c r="D26" s="41"/>
      <c r="E26" s="123"/>
      <c r="F26" s="92" t="s">
        <v>99</v>
      </c>
      <c r="G26" s="59" t="s">
        <v>103</v>
      </c>
      <c r="H26" s="92"/>
      <c r="I26" s="82">
        <f>J26+K26+L26</f>
        <v>69</v>
      </c>
      <c r="J26" s="39">
        <v>69</v>
      </c>
      <c r="K26" s="39"/>
      <c r="L26" s="39"/>
      <c r="M26" s="39"/>
      <c r="N26" s="81">
        <f>O26+P26+Q26</f>
        <v>3.67</v>
      </c>
      <c r="O26" s="39">
        <v>3.67</v>
      </c>
      <c r="P26" s="39"/>
      <c r="Q26" s="39"/>
      <c r="R26" s="122"/>
      <c r="S26" s="81">
        <f>T26+U26+V26</f>
        <v>3.67</v>
      </c>
      <c r="T26" s="34">
        <v>3.67</v>
      </c>
      <c r="U26" s="34"/>
      <c r="V26" s="34"/>
      <c r="W26" s="122"/>
      <c r="X26" s="36"/>
      <c r="Y26" s="121"/>
      <c r="Z26" s="34">
        <f>O26-T26</f>
        <v>0</v>
      </c>
      <c r="AA26" s="34">
        <f>P26-U26</f>
        <v>0</v>
      </c>
      <c r="AB26" s="34">
        <f>Q26-V26</f>
        <v>0</v>
      </c>
      <c r="AC26" s="33"/>
    </row>
    <row r="27" spans="1:29" ht="12.75" customHeight="1">
      <c r="A27" s="85"/>
      <c r="B27" s="56" t="s">
        <v>43</v>
      </c>
      <c r="C27" s="63" t="s">
        <v>42</v>
      </c>
      <c r="D27" s="54" t="s">
        <v>100</v>
      </c>
      <c r="E27" s="54" t="s">
        <v>7</v>
      </c>
      <c r="F27" s="102" t="s">
        <v>99</v>
      </c>
      <c r="G27" s="102"/>
      <c r="H27" s="102"/>
      <c r="I27" s="110">
        <f>I28</f>
        <v>0</v>
      </c>
      <c r="J27" s="107">
        <f>J28</f>
        <v>0</v>
      </c>
      <c r="K27" s="107">
        <f>K28</f>
        <v>0</v>
      </c>
      <c r="L27" s="107">
        <f>L28</f>
        <v>0</v>
      </c>
      <c r="M27" s="107"/>
      <c r="N27" s="109">
        <f>N28</f>
        <v>0</v>
      </c>
      <c r="O27" s="107">
        <f>O28</f>
        <v>0</v>
      </c>
      <c r="P27" s="107">
        <f>P28</f>
        <v>0</v>
      </c>
      <c r="Q27" s="107">
        <f>Q28</f>
        <v>0</v>
      </c>
      <c r="R27" s="107"/>
      <c r="S27" s="109">
        <f>S28</f>
        <v>0</v>
      </c>
      <c r="T27" s="107">
        <f>T28</f>
        <v>0</v>
      </c>
      <c r="U27" s="107">
        <f>U28</f>
        <v>0</v>
      </c>
      <c r="V27" s="107">
        <f>V28</f>
        <v>0</v>
      </c>
      <c r="W27" s="107"/>
      <c r="X27" s="62">
        <v>0</v>
      </c>
      <c r="Y27" s="108">
        <f>Y28</f>
        <v>0</v>
      </c>
      <c r="Z27" s="107">
        <f>Z28</f>
        <v>0</v>
      </c>
      <c r="AA27" s="107">
        <f>AA28</f>
        <v>0</v>
      </c>
      <c r="AB27" s="107">
        <f>AB28</f>
        <v>0</v>
      </c>
      <c r="AC27" s="106"/>
    </row>
    <row r="28" spans="1:29" ht="39.75" customHeight="1">
      <c r="A28" s="85"/>
      <c r="B28" s="43"/>
      <c r="C28" s="74"/>
      <c r="D28" s="41"/>
      <c r="E28" s="41"/>
      <c r="F28" s="120" t="s">
        <v>99</v>
      </c>
      <c r="G28" s="119"/>
      <c r="H28" s="119"/>
      <c r="I28" s="118"/>
      <c r="J28" s="114"/>
      <c r="K28" s="114"/>
      <c r="L28" s="114">
        <f>K28-J28</f>
        <v>0</v>
      </c>
      <c r="M28" s="114"/>
      <c r="N28" s="81">
        <f>O28+P28+Q28</f>
        <v>0</v>
      </c>
      <c r="O28" s="114"/>
      <c r="P28" s="114"/>
      <c r="Q28" s="114"/>
      <c r="R28" s="114"/>
      <c r="S28" s="117"/>
      <c r="T28" s="34"/>
      <c r="U28" s="116"/>
      <c r="V28" s="114"/>
      <c r="W28" s="114"/>
      <c r="X28" s="36"/>
      <c r="Y28" s="115"/>
      <c r="Z28" s="114"/>
      <c r="AA28" s="114"/>
      <c r="AB28" s="114"/>
      <c r="AC28" s="113"/>
    </row>
    <row r="29" spans="1:29" ht="12.75" customHeight="1">
      <c r="A29" s="85"/>
      <c r="B29" s="56" t="s">
        <v>41</v>
      </c>
      <c r="C29" s="63" t="s">
        <v>102</v>
      </c>
      <c r="D29" s="54" t="s">
        <v>100</v>
      </c>
      <c r="E29" s="54" t="s">
        <v>7</v>
      </c>
      <c r="F29" s="102" t="s">
        <v>99</v>
      </c>
      <c r="G29" s="102"/>
      <c r="H29" s="102"/>
      <c r="I29" s="110">
        <f>I30</f>
        <v>0</v>
      </c>
      <c r="J29" s="107">
        <f>J30</f>
        <v>0</v>
      </c>
      <c r="K29" s="107">
        <f>K30</f>
        <v>0</v>
      </c>
      <c r="L29" s="107">
        <f>L30</f>
        <v>0</v>
      </c>
      <c r="M29" s="107"/>
      <c r="N29" s="109">
        <f>N30</f>
        <v>0</v>
      </c>
      <c r="O29" s="107">
        <f>O30</f>
        <v>0</v>
      </c>
      <c r="P29" s="107">
        <f>P30</f>
        <v>0</v>
      </c>
      <c r="Q29" s="107">
        <f>Q30</f>
        <v>0</v>
      </c>
      <c r="R29" s="107"/>
      <c r="S29" s="109">
        <f>S30</f>
        <v>0</v>
      </c>
      <c r="T29" s="107">
        <f>T30</f>
        <v>0</v>
      </c>
      <c r="U29" s="107">
        <f>U30</f>
        <v>0</v>
      </c>
      <c r="V29" s="107">
        <f>V30</f>
        <v>0</v>
      </c>
      <c r="W29" s="107"/>
      <c r="X29" s="62">
        <v>0</v>
      </c>
      <c r="Y29" s="108">
        <f>Y30</f>
        <v>0</v>
      </c>
      <c r="Z29" s="107">
        <f>Z30</f>
        <v>0</v>
      </c>
      <c r="AA29" s="107">
        <f>AA30</f>
        <v>0</v>
      </c>
      <c r="AB29" s="107">
        <f>AB30</f>
        <v>0</v>
      </c>
      <c r="AC29" s="106"/>
    </row>
    <row r="30" spans="1:29" ht="39.75" customHeight="1">
      <c r="A30" s="85"/>
      <c r="B30" s="43"/>
      <c r="C30" s="74"/>
      <c r="D30" s="41"/>
      <c r="E30" s="41"/>
      <c r="F30" s="120" t="s">
        <v>99</v>
      </c>
      <c r="G30" s="119" t="s">
        <v>22</v>
      </c>
      <c r="H30" s="119" t="s">
        <v>101</v>
      </c>
      <c r="I30" s="118"/>
      <c r="J30" s="114"/>
      <c r="K30" s="114"/>
      <c r="L30" s="114">
        <f>K30-J30</f>
        <v>0</v>
      </c>
      <c r="M30" s="114"/>
      <c r="N30" s="81">
        <f>O30+P30+Q30</f>
        <v>0</v>
      </c>
      <c r="O30" s="192"/>
      <c r="P30" s="114"/>
      <c r="Q30" s="114"/>
      <c r="R30" s="114"/>
      <c r="S30" s="81">
        <f>T30+U30+V30</f>
        <v>0</v>
      </c>
      <c r="T30" s="192"/>
      <c r="U30" s="116"/>
      <c r="V30" s="114"/>
      <c r="W30" s="114"/>
      <c r="X30" s="36"/>
      <c r="Y30" s="115"/>
      <c r="Z30" s="114"/>
      <c r="AA30" s="114"/>
      <c r="AB30" s="114"/>
      <c r="AC30" s="113"/>
    </row>
    <row r="31" spans="1:29" ht="12.75" customHeight="1">
      <c r="A31" s="85"/>
      <c r="B31" s="56" t="s">
        <v>39</v>
      </c>
      <c r="C31" s="63" t="s">
        <v>38</v>
      </c>
      <c r="D31" s="54" t="s">
        <v>100</v>
      </c>
      <c r="E31" s="54" t="s">
        <v>7</v>
      </c>
      <c r="F31" s="102" t="s">
        <v>99</v>
      </c>
      <c r="G31" s="102"/>
      <c r="H31" s="102"/>
      <c r="I31" s="110">
        <f>I32</f>
        <v>0</v>
      </c>
      <c r="J31" s="107">
        <f>J32</f>
        <v>0</v>
      </c>
      <c r="K31" s="107">
        <f>K32</f>
        <v>0</v>
      </c>
      <c r="L31" s="107">
        <f>L32</f>
        <v>0</v>
      </c>
      <c r="M31" s="107"/>
      <c r="N31" s="109">
        <f>N32</f>
        <v>0</v>
      </c>
      <c r="O31" s="107">
        <f>O32</f>
        <v>0</v>
      </c>
      <c r="P31" s="107">
        <f>P32</f>
        <v>0</v>
      </c>
      <c r="Q31" s="107">
        <f>Q32</f>
        <v>0</v>
      </c>
      <c r="R31" s="107"/>
      <c r="S31" s="109">
        <f>S32</f>
        <v>0</v>
      </c>
      <c r="T31" s="107">
        <f>T32</f>
        <v>0</v>
      </c>
      <c r="U31" s="107">
        <f>U32</f>
        <v>0</v>
      </c>
      <c r="V31" s="107">
        <f>V32</f>
        <v>0</v>
      </c>
      <c r="W31" s="107"/>
      <c r="X31" s="62">
        <v>0</v>
      </c>
      <c r="Y31" s="108">
        <f>Y32</f>
        <v>0</v>
      </c>
      <c r="Z31" s="107">
        <f>Z32</f>
        <v>0</v>
      </c>
      <c r="AA31" s="107">
        <f>AA32</f>
        <v>0</v>
      </c>
      <c r="AB31" s="107">
        <f>AB32</f>
        <v>0</v>
      </c>
      <c r="AC31" s="106"/>
    </row>
    <row r="32" spans="1:29">
      <c r="A32" s="85"/>
      <c r="B32" s="43"/>
      <c r="C32" s="74"/>
      <c r="D32" s="41"/>
      <c r="E32" s="41"/>
      <c r="F32" s="120" t="s">
        <v>99</v>
      </c>
      <c r="G32" s="119"/>
      <c r="H32" s="119"/>
      <c r="I32" s="118"/>
      <c r="J32" s="114"/>
      <c r="K32" s="114"/>
      <c r="L32" s="114">
        <f>K32-J32</f>
        <v>0</v>
      </c>
      <c r="M32" s="114"/>
      <c r="N32" s="117"/>
      <c r="O32" s="114"/>
      <c r="P32" s="114"/>
      <c r="Q32" s="114"/>
      <c r="R32" s="114"/>
      <c r="S32" s="117"/>
      <c r="T32" s="34"/>
      <c r="U32" s="116"/>
      <c r="V32" s="114"/>
      <c r="W32" s="114"/>
      <c r="X32" s="36"/>
      <c r="Y32" s="115"/>
      <c r="Z32" s="114"/>
      <c r="AA32" s="114"/>
      <c r="AB32" s="114"/>
      <c r="AC32" s="113"/>
    </row>
    <row r="33" spans="1:32">
      <c r="A33" s="72">
        <v>2</v>
      </c>
      <c r="B33" s="98" t="s">
        <v>98</v>
      </c>
      <c r="C33" s="70" t="s">
        <v>97</v>
      </c>
      <c r="D33" s="112"/>
      <c r="E33" s="112"/>
      <c r="F33" s="66" t="s">
        <v>66</v>
      </c>
      <c r="G33" s="66" t="s">
        <v>28</v>
      </c>
      <c r="H33" s="66" t="s">
        <v>15</v>
      </c>
      <c r="I33" s="65">
        <f>I35+I36+I51+I55+I61+I63</f>
        <v>104341.48522999999</v>
      </c>
      <c r="J33" s="65">
        <f>J35+J36+J51+J55+J61+J63</f>
        <v>12596.3523</v>
      </c>
      <c r="K33" s="65">
        <f>K35+K36+K51+K55+K61+K63</f>
        <v>91745.132929999992</v>
      </c>
      <c r="L33" s="65">
        <f>L35+L36+L51+L55+L61+L63</f>
        <v>0</v>
      </c>
      <c r="M33" s="65">
        <f>M35+M36+M51+M55+M61+M63</f>
        <v>0</v>
      </c>
      <c r="N33" s="65">
        <f>N35+N36+N51+N55+N61+N63</f>
        <v>110256.93755</v>
      </c>
      <c r="O33" s="65">
        <f>O35+O36+O51+O55+O61+O63</f>
        <v>19449.367539999999</v>
      </c>
      <c r="P33" s="65">
        <f>P35+P36+P51+P55+P61+P63</f>
        <v>87565.973009999987</v>
      </c>
      <c r="Q33" s="65">
        <f>Q35+Q36+Q51+Q55+Q61+Q63</f>
        <v>3241.5969999999998</v>
      </c>
      <c r="R33" s="65">
        <f>R35+R36+R51+R55+R61+R63</f>
        <v>0</v>
      </c>
      <c r="S33" s="65">
        <f>S35+S36+S51+S55+S61+S63</f>
        <v>108657.11981999999</v>
      </c>
      <c r="T33" s="65">
        <f>T35+T36+T51+T55+T61+T63</f>
        <v>18993.860130000001</v>
      </c>
      <c r="U33" s="65">
        <f>U35+U36+U51+U55+U61+U63</f>
        <v>86931.754069999995</v>
      </c>
      <c r="V33" s="65">
        <f>V35+V36+V51+V55+V61+V63</f>
        <v>2731.5056199999999</v>
      </c>
      <c r="W33" s="65">
        <f>W35+W36+W51+W55+W61+W63</f>
        <v>0</v>
      </c>
      <c r="X33" s="111" t="e">
        <f>X35+X36+X51+X55+X61+X63</f>
        <v>#REF!</v>
      </c>
      <c r="Y33" s="65">
        <f>Y35+Y36+Y51+Y55+Y61+Y63</f>
        <v>1599.8177300000002</v>
      </c>
      <c r="Z33" s="65">
        <f>Z35+Z36+Z51+Z55+Z61+Z63</f>
        <v>455.50740999999999</v>
      </c>
      <c r="AA33" s="65">
        <f>AA35+AA36+AA51+AA55+AA61+AA63</f>
        <v>634.21894000000009</v>
      </c>
      <c r="AB33" s="65">
        <f>AB35+AB36+AB51+AB55+AB61+AB63</f>
        <v>510.09138000000007</v>
      </c>
      <c r="AC33" s="25" t="e">
        <f>#REF!/I33*100</f>
        <v>#REF!</v>
      </c>
      <c r="AF33" s="6"/>
    </row>
    <row r="34" spans="1:32" ht="36" customHeight="1">
      <c r="A34" s="64"/>
      <c r="B34" s="56" t="s">
        <v>27</v>
      </c>
      <c r="C34" s="63" t="s">
        <v>96</v>
      </c>
      <c r="D34" s="54" t="s">
        <v>95</v>
      </c>
      <c r="E34" s="54" t="s">
        <v>7</v>
      </c>
      <c r="F34" s="102" t="s">
        <v>66</v>
      </c>
      <c r="G34" s="101"/>
      <c r="H34" s="101"/>
      <c r="I34" s="52">
        <f>I35</f>
        <v>0</v>
      </c>
      <c r="J34" s="49">
        <f>J35</f>
        <v>0</v>
      </c>
      <c r="K34" s="49">
        <f>K35</f>
        <v>0</v>
      </c>
      <c r="L34" s="49">
        <f>L35</f>
        <v>0</v>
      </c>
      <c r="M34" s="49"/>
      <c r="N34" s="51">
        <f>N35</f>
        <v>0</v>
      </c>
      <c r="O34" s="49">
        <f>O35</f>
        <v>0</v>
      </c>
      <c r="P34" s="49">
        <f>P35</f>
        <v>0</v>
      </c>
      <c r="Q34" s="49">
        <f>Q35</f>
        <v>0</v>
      </c>
      <c r="R34" s="49"/>
      <c r="S34" s="51">
        <f>S35</f>
        <v>0</v>
      </c>
      <c r="T34" s="49">
        <f>T35</f>
        <v>0</v>
      </c>
      <c r="U34" s="49">
        <f>U35</f>
        <v>0</v>
      </c>
      <c r="V34" s="49">
        <f>V35</f>
        <v>0</v>
      </c>
      <c r="W34" s="49"/>
      <c r="X34" s="62">
        <v>0</v>
      </c>
      <c r="Y34" s="50">
        <f>Y35</f>
        <v>0</v>
      </c>
      <c r="Z34" s="49">
        <f>Z35</f>
        <v>0</v>
      </c>
      <c r="AA34" s="49">
        <f>AA35</f>
        <v>0</v>
      </c>
      <c r="AB34" s="49">
        <f>AB35</f>
        <v>0</v>
      </c>
      <c r="AC34" s="48"/>
    </row>
    <row r="35" spans="1:32" ht="30" customHeight="1">
      <c r="A35" s="58"/>
      <c r="B35" s="43"/>
      <c r="C35" s="74"/>
      <c r="D35" s="41"/>
      <c r="E35" s="41"/>
      <c r="F35" s="27" t="s">
        <v>66</v>
      </c>
      <c r="G35" s="27"/>
      <c r="H35" s="27"/>
      <c r="I35" s="82">
        <f>J35+K35+L35</f>
        <v>0</v>
      </c>
      <c r="J35" s="100"/>
      <c r="K35" s="100"/>
      <c r="L35" s="100"/>
      <c r="M35" s="100"/>
      <c r="N35" s="81">
        <f>O35+P35+Q35</f>
        <v>0</v>
      </c>
      <c r="O35" s="100"/>
      <c r="P35" s="100"/>
      <c r="Q35" s="100"/>
      <c r="R35" s="100"/>
      <c r="S35" s="81">
        <f>T35+U35+V35</f>
        <v>0</v>
      </c>
      <c r="T35" s="34"/>
      <c r="U35" s="34"/>
      <c r="V35" s="34"/>
      <c r="W35" s="100"/>
      <c r="X35" s="36">
        <v>0</v>
      </c>
      <c r="Y35" s="35">
        <f>Z35+AA35+AB35</f>
        <v>0</v>
      </c>
      <c r="Z35" s="34">
        <f>O35-T35</f>
        <v>0</v>
      </c>
      <c r="AA35" s="34">
        <f>P35-U35</f>
        <v>0</v>
      </c>
      <c r="AB35" s="34">
        <f>Q35-V35</f>
        <v>0</v>
      </c>
      <c r="AC35" s="33"/>
    </row>
    <row r="36" spans="1:32" ht="12.75" customHeight="1">
      <c r="A36" s="58"/>
      <c r="B36" s="56" t="s">
        <v>14</v>
      </c>
      <c r="C36" s="63" t="s">
        <v>94</v>
      </c>
      <c r="D36" s="54" t="s">
        <v>8</v>
      </c>
      <c r="E36" s="54" t="s">
        <v>7</v>
      </c>
      <c r="F36" s="101" t="s">
        <v>66</v>
      </c>
      <c r="G36" s="53"/>
      <c r="H36" s="101"/>
      <c r="I36" s="110">
        <f>SUM(I37:I50)</f>
        <v>96435.886379999996</v>
      </c>
      <c r="J36" s="107">
        <f>SUM(J37:J50)</f>
        <v>11714.532380000001</v>
      </c>
      <c r="K36" s="107">
        <f>SUM(K37:K50)</f>
        <v>84721.353999999992</v>
      </c>
      <c r="L36" s="107">
        <f>SUM(L37:L50)</f>
        <v>0</v>
      </c>
      <c r="M36" s="107"/>
      <c r="N36" s="109">
        <f>SUM(N37:N50)</f>
        <v>99060.332620000001</v>
      </c>
      <c r="O36" s="107">
        <f>SUM(O37:O50)</f>
        <v>16478.97162</v>
      </c>
      <c r="P36" s="107">
        <f>SUM(P37:P50)</f>
        <v>80800.260999999999</v>
      </c>
      <c r="Q36" s="107">
        <f>SUM(Q37:Q50)</f>
        <v>1781.1</v>
      </c>
      <c r="R36" s="107"/>
      <c r="S36" s="109">
        <f>SUM(S37:S50)</f>
        <v>99060.332620000001</v>
      </c>
      <c r="T36" s="107">
        <f>SUM(T37:T50)</f>
        <v>16478.97162</v>
      </c>
      <c r="U36" s="107">
        <f>SUM(U37:U50)</f>
        <v>80800.260999999999</v>
      </c>
      <c r="V36" s="107">
        <f>SUM(V37:V50)</f>
        <v>1781.1</v>
      </c>
      <c r="W36" s="107"/>
      <c r="X36" s="62" t="e">
        <f>(#REF!+#REF!)/(I36+M36)*100</f>
        <v>#REF!</v>
      </c>
      <c r="Y36" s="108">
        <f>SUM(Y37:Y50)</f>
        <v>0</v>
      </c>
      <c r="Z36" s="107">
        <f>SUM(Z37:Z50)</f>
        <v>0</v>
      </c>
      <c r="AA36" s="107">
        <f>SUM(AA37:AA50)</f>
        <v>0</v>
      </c>
      <c r="AB36" s="107">
        <f>SUM(AB37:AB50)</f>
        <v>0</v>
      </c>
      <c r="AC36" s="106"/>
    </row>
    <row r="37" spans="1:32">
      <c r="A37" s="58"/>
      <c r="B37" s="47"/>
      <c r="C37" s="57"/>
      <c r="D37" s="45"/>
      <c r="E37" s="45"/>
      <c r="F37" s="59" t="s">
        <v>66</v>
      </c>
      <c r="G37" s="59" t="s">
        <v>93</v>
      </c>
      <c r="H37" s="59" t="s">
        <v>15</v>
      </c>
      <c r="I37" s="82">
        <f>J37+K37+L37</f>
        <v>2769.4760799999999</v>
      </c>
      <c r="J37" s="39">
        <v>2769.4760799999999</v>
      </c>
      <c r="K37" s="100"/>
      <c r="L37" s="100"/>
      <c r="M37" s="100"/>
      <c r="N37" s="81">
        <f>O37+P37+Q37</f>
        <v>3617.9511699999998</v>
      </c>
      <c r="O37" s="39">
        <v>3617.9511699999998</v>
      </c>
      <c r="P37" s="100"/>
      <c r="Q37" s="100"/>
      <c r="R37" s="100"/>
      <c r="S37" s="81">
        <f>T37+U37+V37</f>
        <v>3617.9511699999998</v>
      </c>
      <c r="T37" s="39">
        <v>3617.9511699999998</v>
      </c>
      <c r="U37" s="34"/>
      <c r="V37" s="34"/>
      <c r="W37" s="100"/>
      <c r="X37" s="36" t="e">
        <f>(#REF!+#REF!)/(I37+M37)*100</f>
        <v>#REF!</v>
      </c>
      <c r="Y37" s="35">
        <f>Z37+AA37+AB37</f>
        <v>0</v>
      </c>
      <c r="Z37" s="34">
        <f>O37-T37</f>
        <v>0</v>
      </c>
      <c r="AA37" s="34">
        <f>P37-U37</f>
        <v>0</v>
      </c>
      <c r="AB37" s="34">
        <f>Q37-V37</f>
        <v>0</v>
      </c>
      <c r="AC37" s="33"/>
    </row>
    <row r="38" spans="1:32">
      <c r="A38" s="58"/>
      <c r="B38" s="47"/>
      <c r="C38" s="57"/>
      <c r="D38" s="45"/>
      <c r="E38" s="45"/>
      <c r="F38" s="93" t="s">
        <v>66</v>
      </c>
      <c r="G38" s="59" t="s">
        <v>92</v>
      </c>
      <c r="H38" s="59" t="s">
        <v>15</v>
      </c>
      <c r="I38" s="82">
        <f>J38+K38+L38</f>
        <v>4915.1771600000002</v>
      </c>
      <c r="J38" s="39">
        <v>4915.1771600000002</v>
      </c>
      <c r="K38" s="100"/>
      <c r="L38" s="100"/>
      <c r="M38" s="100"/>
      <c r="N38" s="81">
        <f>O38+P38+Q38</f>
        <v>7052.9591</v>
      </c>
      <c r="O38" s="39">
        <v>7052.9591</v>
      </c>
      <c r="P38" s="100"/>
      <c r="Q38" s="100"/>
      <c r="R38" s="100"/>
      <c r="S38" s="81">
        <f>T38+U38+V38</f>
        <v>7052.9591</v>
      </c>
      <c r="T38" s="39">
        <v>7052.9591</v>
      </c>
      <c r="U38" s="34"/>
      <c r="V38" s="34"/>
      <c r="W38" s="100"/>
      <c r="X38" s="36" t="e">
        <f>(#REF!+#REF!)/(I38+M38)*100</f>
        <v>#REF!</v>
      </c>
      <c r="Y38" s="35">
        <f>Z38+AA38+AB38</f>
        <v>0</v>
      </c>
      <c r="Z38" s="34">
        <f>O38-T38</f>
        <v>0</v>
      </c>
      <c r="AA38" s="34">
        <f>P38-U38</f>
        <v>0</v>
      </c>
      <c r="AB38" s="34">
        <f>Q38-V38</f>
        <v>0</v>
      </c>
      <c r="AC38" s="33"/>
    </row>
    <row r="39" spans="1:32">
      <c r="A39" s="58"/>
      <c r="B39" s="47"/>
      <c r="C39" s="57"/>
      <c r="D39" s="45"/>
      <c r="E39" s="45"/>
      <c r="F39" s="59" t="s">
        <v>66</v>
      </c>
      <c r="G39" s="93" t="s">
        <v>91</v>
      </c>
      <c r="H39" s="93" t="s">
        <v>15</v>
      </c>
      <c r="I39" s="82">
        <f>J39+K39+L39</f>
        <v>2565.1906600000002</v>
      </c>
      <c r="J39" s="39">
        <v>2565.1906600000002</v>
      </c>
      <c r="K39" s="100"/>
      <c r="L39" s="100"/>
      <c r="M39" s="100"/>
      <c r="N39" s="81">
        <f>O39+P39+Q39</f>
        <v>3311.3689399999998</v>
      </c>
      <c r="O39" s="39">
        <v>3311.3689399999998</v>
      </c>
      <c r="P39" s="100"/>
      <c r="Q39" s="100"/>
      <c r="R39" s="100"/>
      <c r="S39" s="81">
        <f>T39+U39+V39</f>
        <v>3311.3689399999998</v>
      </c>
      <c r="T39" s="39">
        <v>3311.3689399999998</v>
      </c>
      <c r="U39" s="34"/>
      <c r="V39" s="34"/>
      <c r="W39" s="100"/>
      <c r="X39" s="36" t="e">
        <f>(#REF!+#REF!)/(I39+M39)*100</f>
        <v>#REF!</v>
      </c>
      <c r="Y39" s="35">
        <f>Z39+AA39+AB39</f>
        <v>0</v>
      </c>
      <c r="Z39" s="34">
        <f>O39-T39</f>
        <v>0</v>
      </c>
      <c r="AA39" s="34">
        <f>P39-U39</f>
        <v>0</v>
      </c>
      <c r="AB39" s="34">
        <f>Q39-V39</f>
        <v>0</v>
      </c>
      <c r="AC39" s="33"/>
    </row>
    <row r="40" spans="1:32">
      <c r="A40" s="58"/>
      <c r="B40" s="47"/>
      <c r="C40" s="57"/>
      <c r="D40" s="45"/>
      <c r="E40" s="45"/>
      <c r="F40" s="59" t="s">
        <v>66</v>
      </c>
      <c r="G40" s="93" t="s">
        <v>90</v>
      </c>
      <c r="H40" s="93" t="s">
        <v>15</v>
      </c>
      <c r="I40" s="82">
        <f>J40+K40+L40</f>
        <v>1464.68848</v>
      </c>
      <c r="J40" s="39">
        <v>1464.68848</v>
      </c>
      <c r="K40" s="100"/>
      <c r="L40" s="100"/>
      <c r="M40" s="100"/>
      <c r="N40" s="81">
        <f>O40+P40+Q40</f>
        <v>2492.1324100000002</v>
      </c>
      <c r="O40" s="39">
        <v>2492.1324100000002</v>
      </c>
      <c r="P40" s="100"/>
      <c r="Q40" s="100"/>
      <c r="R40" s="100"/>
      <c r="S40" s="81">
        <f>T40+U40+V40</f>
        <v>2492.1324100000002</v>
      </c>
      <c r="T40" s="39">
        <v>2492.1324100000002</v>
      </c>
      <c r="U40" s="34"/>
      <c r="V40" s="34"/>
      <c r="W40" s="100"/>
      <c r="X40" s="36" t="e">
        <f>(#REF!+#REF!)/(I40+M40)*100</f>
        <v>#REF!</v>
      </c>
      <c r="Y40" s="35">
        <f>Z40+AA40+AB40</f>
        <v>0</v>
      </c>
      <c r="Z40" s="34">
        <f>O40-T40</f>
        <v>0</v>
      </c>
      <c r="AA40" s="34">
        <f>P40-U40</f>
        <v>0</v>
      </c>
      <c r="AB40" s="34">
        <f>Q40-V40</f>
        <v>0</v>
      </c>
      <c r="AC40" s="33"/>
    </row>
    <row r="41" spans="1:32">
      <c r="A41" s="58"/>
      <c r="B41" s="47"/>
      <c r="C41" s="57"/>
      <c r="D41" s="45"/>
      <c r="E41" s="45"/>
      <c r="F41" s="59" t="s">
        <v>66</v>
      </c>
      <c r="G41" s="93" t="s">
        <v>89</v>
      </c>
      <c r="H41" s="93" t="s">
        <v>15</v>
      </c>
      <c r="I41" s="82">
        <f>J41+K41+L41</f>
        <v>974.59699999999998</v>
      </c>
      <c r="J41" s="39"/>
      <c r="K41" s="39">
        <v>974.59699999999998</v>
      </c>
      <c r="L41" s="100"/>
      <c r="M41" s="100"/>
      <c r="N41" s="81">
        <f>O41+P41+Q41</f>
        <v>200</v>
      </c>
      <c r="O41" s="39"/>
      <c r="P41" s="39">
        <v>200</v>
      </c>
      <c r="Q41" s="100"/>
      <c r="R41" s="100"/>
      <c r="S41" s="81">
        <f>T41+U41+V41</f>
        <v>200</v>
      </c>
      <c r="T41" s="39"/>
      <c r="U41" s="39">
        <v>200</v>
      </c>
      <c r="V41" s="100"/>
      <c r="W41" s="100"/>
      <c r="X41" s="36" t="e">
        <f>(#REF!+#REF!)/(I41+M41)*100</f>
        <v>#REF!</v>
      </c>
      <c r="Y41" s="35">
        <f>Z41+AA41+AB41</f>
        <v>0</v>
      </c>
      <c r="Z41" s="34">
        <f>O41-T41</f>
        <v>0</v>
      </c>
      <c r="AA41" s="34">
        <f>P41-U41</f>
        <v>0</v>
      </c>
      <c r="AB41" s="34">
        <f>Q41-V41</f>
        <v>0</v>
      </c>
      <c r="AC41" s="33"/>
    </row>
    <row r="42" spans="1:32">
      <c r="A42" s="58"/>
      <c r="B42" s="47"/>
      <c r="C42" s="57"/>
      <c r="D42" s="45"/>
      <c r="E42" s="45"/>
      <c r="F42" s="59" t="s">
        <v>66</v>
      </c>
      <c r="G42" s="93" t="s">
        <v>89</v>
      </c>
      <c r="H42" s="93" t="s">
        <v>15</v>
      </c>
      <c r="I42" s="82">
        <f>J42+K42+L42</f>
        <v>0</v>
      </c>
      <c r="J42" s="39"/>
      <c r="K42" s="39"/>
      <c r="L42" s="100"/>
      <c r="M42" s="100"/>
      <c r="N42" s="81">
        <f>O42+P42+Q42</f>
        <v>183.67599999999999</v>
      </c>
      <c r="O42" s="39"/>
      <c r="P42" s="39">
        <v>183.67599999999999</v>
      </c>
      <c r="Q42" s="100"/>
      <c r="R42" s="100"/>
      <c r="S42" s="81">
        <f>T42+U42+V42</f>
        <v>183.67599999999999</v>
      </c>
      <c r="T42" s="39"/>
      <c r="U42" s="39">
        <v>183.67599999999999</v>
      </c>
      <c r="V42" s="100"/>
      <c r="W42" s="100"/>
      <c r="X42" s="36" t="e">
        <f>(#REF!+#REF!)/(I42+M42)*100</f>
        <v>#REF!</v>
      </c>
      <c r="Y42" s="35">
        <f>Z42+AA42+AB42</f>
        <v>0</v>
      </c>
      <c r="Z42" s="34">
        <f>O42-T42</f>
        <v>0</v>
      </c>
      <c r="AA42" s="34">
        <f>P42-U42</f>
        <v>0</v>
      </c>
      <c r="AB42" s="34">
        <f>Q42-V42</f>
        <v>0</v>
      </c>
      <c r="AC42" s="33"/>
    </row>
    <row r="43" spans="1:32">
      <c r="A43" s="58"/>
      <c r="B43" s="47"/>
      <c r="C43" s="57"/>
      <c r="D43" s="45"/>
      <c r="E43" s="45"/>
      <c r="F43" s="59" t="s">
        <v>66</v>
      </c>
      <c r="G43" s="93" t="s">
        <v>88</v>
      </c>
      <c r="H43" s="93" t="s">
        <v>15</v>
      </c>
      <c r="I43" s="82">
        <f>J43+K43+L43</f>
        <v>0</v>
      </c>
      <c r="J43" s="39"/>
      <c r="K43" s="39"/>
      <c r="L43" s="100"/>
      <c r="M43" s="100"/>
      <c r="N43" s="81">
        <f>O43+P43+Q43</f>
        <v>4.5999999999999996</v>
      </c>
      <c r="O43" s="39"/>
      <c r="P43" s="39">
        <v>4.5999999999999996</v>
      </c>
      <c r="Q43" s="100"/>
      <c r="R43" s="100"/>
      <c r="S43" s="81">
        <f>T43+U43+V43</f>
        <v>4.5999999999999996</v>
      </c>
      <c r="T43" s="39"/>
      <c r="U43" s="39">
        <v>4.5999999999999996</v>
      </c>
      <c r="V43" s="100"/>
      <c r="W43" s="100"/>
      <c r="X43" s="36" t="e">
        <f>(#REF!+#REF!)/(I43+M43)*100</f>
        <v>#REF!</v>
      </c>
      <c r="Y43" s="35">
        <f>Z43+AA43+AB43</f>
        <v>0</v>
      </c>
      <c r="Z43" s="34">
        <f>O43-T43</f>
        <v>0</v>
      </c>
      <c r="AA43" s="34">
        <f>P43-U43</f>
        <v>0</v>
      </c>
      <c r="AB43" s="34">
        <f>Q43-V43</f>
        <v>0</v>
      </c>
      <c r="AC43" s="33"/>
    </row>
    <row r="44" spans="1:32">
      <c r="A44" s="58"/>
      <c r="B44" s="47"/>
      <c r="C44" s="57"/>
      <c r="D44" s="45"/>
      <c r="E44" s="45"/>
      <c r="F44" s="59" t="s">
        <v>66</v>
      </c>
      <c r="G44" s="93" t="s">
        <v>87</v>
      </c>
      <c r="H44" s="93" t="s">
        <v>15</v>
      </c>
      <c r="I44" s="82">
        <f>J44+K44+L44</f>
        <v>2214.5500000000002</v>
      </c>
      <c r="J44" s="100"/>
      <c r="K44" s="39">
        <v>2214.5500000000002</v>
      </c>
      <c r="L44" s="100"/>
      <c r="M44" s="100"/>
      <c r="N44" s="81">
        <f>O44+P44+Q44</f>
        <v>2005.145</v>
      </c>
      <c r="O44" s="100"/>
      <c r="P44" s="39">
        <v>2005.145</v>
      </c>
      <c r="Q44" s="100"/>
      <c r="R44" s="100"/>
      <c r="S44" s="81">
        <f>T44+U44+V44</f>
        <v>2005.145</v>
      </c>
      <c r="T44" s="100"/>
      <c r="U44" s="39">
        <v>2005.145</v>
      </c>
      <c r="V44" s="100"/>
      <c r="W44" s="100"/>
      <c r="X44" s="36" t="e">
        <f>(#REF!+#REF!)/(I44+M44)*100</f>
        <v>#REF!</v>
      </c>
      <c r="Y44" s="35">
        <f>Z44+AA44+AB44</f>
        <v>0</v>
      </c>
      <c r="Z44" s="34">
        <f>O44-T44</f>
        <v>0</v>
      </c>
      <c r="AA44" s="34">
        <f>P44-U44</f>
        <v>0</v>
      </c>
      <c r="AB44" s="34">
        <f>Q44-V44</f>
        <v>0</v>
      </c>
      <c r="AC44" s="33"/>
    </row>
    <row r="45" spans="1:32">
      <c r="A45" s="58"/>
      <c r="B45" s="47"/>
      <c r="C45" s="57"/>
      <c r="D45" s="45"/>
      <c r="E45" s="45"/>
      <c r="F45" s="93" t="s">
        <v>66</v>
      </c>
      <c r="G45" s="93" t="s">
        <v>86</v>
      </c>
      <c r="H45" s="93" t="s">
        <v>15</v>
      </c>
      <c r="I45" s="82">
        <f>J45+K45+L45</f>
        <v>53632.1</v>
      </c>
      <c r="J45" s="100"/>
      <c r="K45" s="39">
        <v>53632.1</v>
      </c>
      <c r="L45" s="100"/>
      <c r="M45" s="100"/>
      <c r="N45" s="81">
        <f>O45+P45+Q45</f>
        <v>50698.2</v>
      </c>
      <c r="O45" s="100"/>
      <c r="P45" s="39">
        <v>50698.2</v>
      </c>
      <c r="Q45" s="100"/>
      <c r="R45" s="100"/>
      <c r="S45" s="81">
        <f>T45+U45+V45</f>
        <v>50698.2</v>
      </c>
      <c r="T45" s="100"/>
      <c r="U45" s="39">
        <v>50698.2</v>
      </c>
      <c r="V45" s="100"/>
      <c r="W45" s="100"/>
      <c r="X45" s="36" t="e">
        <f>(#REF!+#REF!)/(I45+M45)*100</f>
        <v>#REF!</v>
      </c>
      <c r="Y45" s="35">
        <f>Z45+AA45+AB45</f>
        <v>0</v>
      </c>
      <c r="Z45" s="34">
        <f>O45-T45</f>
        <v>0</v>
      </c>
      <c r="AA45" s="34">
        <f>P45-U45</f>
        <v>0</v>
      </c>
      <c r="AB45" s="34">
        <f>Q45-V45</f>
        <v>0</v>
      </c>
      <c r="AC45" s="33"/>
    </row>
    <row r="46" spans="1:32">
      <c r="A46" s="58"/>
      <c r="B46" s="47"/>
      <c r="C46" s="57"/>
      <c r="D46" s="45"/>
      <c r="E46" s="45"/>
      <c r="F46" s="93" t="s">
        <v>66</v>
      </c>
      <c r="G46" s="93" t="s">
        <v>85</v>
      </c>
      <c r="H46" s="93" t="s">
        <v>15</v>
      </c>
      <c r="I46" s="82">
        <f>J46+K46+L46</f>
        <v>0</v>
      </c>
      <c r="J46" s="100"/>
      <c r="K46" s="39"/>
      <c r="L46" s="100"/>
      <c r="M46" s="100"/>
      <c r="N46" s="81">
        <f>O46+P46+Q46</f>
        <v>1781.1</v>
      </c>
      <c r="O46" s="100"/>
      <c r="P46" s="100"/>
      <c r="Q46" s="100">
        <v>1781.1</v>
      </c>
      <c r="R46" s="100"/>
      <c r="S46" s="81">
        <f>T46+U46+V46</f>
        <v>1781.1</v>
      </c>
      <c r="T46" s="100"/>
      <c r="U46" s="100"/>
      <c r="V46" s="100">
        <v>1781.1</v>
      </c>
      <c r="W46" s="100"/>
      <c r="X46" s="36" t="e">
        <f>(#REF!+#REF!)/(I46+M46)*100</f>
        <v>#REF!</v>
      </c>
      <c r="Y46" s="35">
        <f>Z46+AA46+AB46</f>
        <v>0</v>
      </c>
      <c r="Z46" s="34">
        <f>O46-T46</f>
        <v>0</v>
      </c>
      <c r="AA46" s="34">
        <f>P46-U46</f>
        <v>0</v>
      </c>
      <c r="AB46" s="34">
        <f>Q46-V46</f>
        <v>0</v>
      </c>
      <c r="AC46" s="33"/>
    </row>
    <row r="47" spans="1:32">
      <c r="A47" s="58"/>
      <c r="B47" s="47"/>
      <c r="C47" s="57"/>
      <c r="D47" s="45"/>
      <c r="E47" s="45"/>
      <c r="F47" s="93" t="s">
        <v>66</v>
      </c>
      <c r="G47" s="93" t="s">
        <v>84</v>
      </c>
      <c r="H47" s="93" t="s">
        <v>15</v>
      </c>
      <c r="I47" s="82">
        <f>J47+K47+L47</f>
        <v>1032.5</v>
      </c>
      <c r="J47" s="100"/>
      <c r="K47" s="39">
        <v>1032.5</v>
      </c>
      <c r="L47" s="100"/>
      <c r="M47" s="100"/>
      <c r="N47" s="81">
        <f>O47+P47+Q47</f>
        <v>880.9</v>
      </c>
      <c r="O47" s="100"/>
      <c r="P47" s="39">
        <v>880.9</v>
      </c>
      <c r="Q47" s="100"/>
      <c r="R47" s="100"/>
      <c r="S47" s="81">
        <f>T47+U47+V47</f>
        <v>880.9</v>
      </c>
      <c r="T47" s="100"/>
      <c r="U47" s="39">
        <v>880.9</v>
      </c>
      <c r="V47" s="100"/>
      <c r="W47" s="100"/>
      <c r="X47" s="36" t="e">
        <f>(#REF!+#REF!)/(I47+M47)*100</f>
        <v>#REF!</v>
      </c>
      <c r="Y47" s="35">
        <f>Z47+AA47+AB47</f>
        <v>0</v>
      </c>
      <c r="Z47" s="34">
        <f>O47-T47</f>
        <v>0</v>
      </c>
      <c r="AA47" s="34">
        <f>P47-U47</f>
        <v>0</v>
      </c>
      <c r="AB47" s="34">
        <f>Q47-V47</f>
        <v>0</v>
      </c>
      <c r="AC47" s="33"/>
    </row>
    <row r="48" spans="1:32">
      <c r="A48" s="58"/>
      <c r="B48" s="47"/>
      <c r="C48" s="57"/>
      <c r="D48" s="45"/>
      <c r="E48" s="45"/>
      <c r="F48" s="27" t="s">
        <v>66</v>
      </c>
      <c r="G48" s="93" t="s">
        <v>83</v>
      </c>
      <c r="H48" s="27" t="s">
        <v>15</v>
      </c>
      <c r="I48" s="82">
        <f>J48+K48+L48</f>
        <v>263.30700000000002</v>
      </c>
      <c r="J48" s="105"/>
      <c r="K48" s="100">
        <v>263.30700000000002</v>
      </c>
      <c r="L48" s="100"/>
      <c r="M48" s="100"/>
      <c r="N48" s="81">
        <f>O48+P48+Q48</f>
        <v>228</v>
      </c>
      <c r="O48" s="100">
        <v>4.5599999999999996</v>
      </c>
      <c r="P48" s="100">
        <v>223.44</v>
      </c>
      <c r="Q48" s="100"/>
      <c r="R48" s="100"/>
      <c r="S48" s="81">
        <f>T48+U48+V48</f>
        <v>228</v>
      </c>
      <c r="T48" s="100">
        <v>4.5599999999999996</v>
      </c>
      <c r="U48" s="100">
        <v>223.44</v>
      </c>
      <c r="V48" s="100"/>
      <c r="W48" s="100"/>
      <c r="X48" s="36"/>
      <c r="Y48" s="35">
        <f>Z48+AA48+AB48</f>
        <v>0</v>
      </c>
      <c r="Z48" s="34">
        <f>O48-T48</f>
        <v>0</v>
      </c>
      <c r="AA48" s="34">
        <f>P48-U48</f>
        <v>0</v>
      </c>
      <c r="AB48" s="34">
        <f>Q48-V48</f>
        <v>0</v>
      </c>
      <c r="AC48" s="33"/>
      <c r="AE48" s="3"/>
    </row>
    <row r="49" spans="1:31">
      <c r="A49" s="58"/>
      <c r="B49" s="47"/>
      <c r="C49" s="57"/>
      <c r="D49" s="45"/>
      <c r="E49" s="45"/>
      <c r="F49" s="27" t="s">
        <v>66</v>
      </c>
      <c r="G49" s="93" t="s">
        <v>82</v>
      </c>
      <c r="H49" s="27" t="s">
        <v>15</v>
      </c>
      <c r="I49" s="82">
        <f>J49+K49+L49</f>
        <v>26604.3</v>
      </c>
      <c r="J49" s="100"/>
      <c r="K49" s="100">
        <v>26604.3</v>
      </c>
      <c r="L49" s="100"/>
      <c r="M49" s="100"/>
      <c r="N49" s="81">
        <f>O49+P49+Q49</f>
        <v>26604.3</v>
      </c>
      <c r="O49" s="100"/>
      <c r="P49" s="100">
        <v>26604.3</v>
      </c>
      <c r="Q49" s="100"/>
      <c r="R49" s="100"/>
      <c r="S49" s="81">
        <f>T49+U49+V49</f>
        <v>26604.3</v>
      </c>
      <c r="T49" s="100"/>
      <c r="U49" s="100">
        <v>26604.3</v>
      </c>
      <c r="V49" s="100"/>
      <c r="W49" s="100"/>
      <c r="X49" s="36" t="e">
        <f>(#REF!+#REF!)/(I49+M49)*100</f>
        <v>#REF!</v>
      </c>
      <c r="Y49" s="35">
        <f>Z49+AA49+AB49</f>
        <v>0</v>
      </c>
      <c r="Z49" s="34">
        <f>O49-T49</f>
        <v>0</v>
      </c>
      <c r="AA49" s="34">
        <f>P49-U49</f>
        <v>0</v>
      </c>
      <c r="AB49" s="34">
        <f>Q49-V49</f>
        <v>0</v>
      </c>
      <c r="AC49" s="33"/>
      <c r="AE49" s="3"/>
    </row>
    <row r="50" spans="1:31">
      <c r="A50" s="58"/>
      <c r="B50" s="43"/>
      <c r="C50" s="74"/>
      <c r="D50" s="41"/>
      <c r="E50" s="41"/>
      <c r="F50" s="93" t="s">
        <v>66</v>
      </c>
      <c r="G50" s="93" t="s">
        <v>81</v>
      </c>
      <c r="H50" s="93" t="s">
        <v>15</v>
      </c>
      <c r="I50" s="82">
        <f>J50+K50+L50</f>
        <v>0</v>
      </c>
      <c r="J50" s="100"/>
      <c r="K50" s="39"/>
      <c r="L50" s="100"/>
      <c r="M50" s="100"/>
      <c r="N50" s="81">
        <f>O50+P50+Q50</f>
        <v>0</v>
      </c>
      <c r="O50" s="124"/>
      <c r="P50" s="39"/>
      <c r="Q50" s="100"/>
      <c r="R50" s="100"/>
      <c r="S50" s="81">
        <f>T50+U50+V50</f>
        <v>0</v>
      </c>
      <c r="T50" s="192"/>
      <c r="U50" s="34"/>
      <c r="V50" s="34"/>
      <c r="W50" s="100"/>
      <c r="X50" s="36" t="e">
        <f>(#REF!+#REF!)/(I50+M50)*100</f>
        <v>#REF!</v>
      </c>
      <c r="Y50" s="35">
        <f>Z50+AA50+AB50</f>
        <v>0</v>
      </c>
      <c r="Z50" s="34">
        <f>O50-T50</f>
        <v>0</v>
      </c>
      <c r="AA50" s="34">
        <f>P50-U50</f>
        <v>0</v>
      </c>
      <c r="AB50" s="34">
        <f>Q50-V50</f>
        <v>0</v>
      </c>
      <c r="AC50" s="33"/>
      <c r="AE50" s="3"/>
    </row>
    <row r="51" spans="1:31">
      <c r="A51" s="58"/>
      <c r="B51" s="56" t="s">
        <v>10</v>
      </c>
      <c r="C51" s="63" t="s">
        <v>80</v>
      </c>
      <c r="D51" s="54" t="s">
        <v>70</v>
      </c>
      <c r="E51" s="54" t="s">
        <v>7</v>
      </c>
      <c r="F51" s="102" t="s">
        <v>66</v>
      </c>
      <c r="G51" s="101"/>
      <c r="H51" s="101"/>
      <c r="I51" s="52">
        <f>SUM(I52:I54)</f>
        <v>1894.1818499999999</v>
      </c>
      <c r="J51" s="49">
        <f>SUM(J52:J54)</f>
        <v>424.59091999999998</v>
      </c>
      <c r="K51" s="49">
        <f>SUM(K52:K54)</f>
        <v>1469.5909300000001</v>
      </c>
      <c r="L51" s="49">
        <f>SUM(L52:L54)</f>
        <v>0</v>
      </c>
      <c r="M51" s="49"/>
      <c r="N51" s="51">
        <f>SUM(N52:N54)</f>
        <v>3922.4389300000003</v>
      </c>
      <c r="O51" s="49">
        <f>SUM(O52:O54)</f>
        <v>1150.4179200000001</v>
      </c>
      <c r="P51" s="49">
        <f>SUM(P52:P54)</f>
        <v>1311.5240100000001</v>
      </c>
      <c r="Q51" s="49">
        <f>SUM(Q52:Q54)</f>
        <v>1460.4970000000001</v>
      </c>
      <c r="R51" s="49"/>
      <c r="S51" s="51">
        <f>SUM(S52:S54)</f>
        <v>2322.6211999999996</v>
      </c>
      <c r="T51" s="49">
        <f>SUM(T52:T54)</f>
        <v>694.91050999999993</v>
      </c>
      <c r="U51" s="49">
        <f>SUM(U52:U54)</f>
        <v>677.30507</v>
      </c>
      <c r="V51" s="49">
        <f>SUM(V52:V54)</f>
        <v>950.40562</v>
      </c>
      <c r="W51" s="49"/>
      <c r="X51" s="62" t="e">
        <f>(#REF!+#REF!)/(I51+M51)*100</f>
        <v>#REF!</v>
      </c>
      <c r="Y51" s="50">
        <f>SUM(Y52:Y54)</f>
        <v>1599.8177300000002</v>
      </c>
      <c r="Z51" s="49">
        <f>SUM(Z52:Z54)</f>
        <v>455.50740999999999</v>
      </c>
      <c r="AA51" s="49">
        <f>SUM(AA52:AA54)</f>
        <v>634.21894000000009</v>
      </c>
      <c r="AB51" s="49">
        <f>SUM(AB52:AB54)</f>
        <v>510.09138000000007</v>
      </c>
      <c r="AC51" s="48"/>
      <c r="AE51" s="103"/>
    </row>
    <row r="52" spans="1:31">
      <c r="A52" s="58"/>
      <c r="B52" s="47"/>
      <c r="C52" s="57"/>
      <c r="D52" s="45"/>
      <c r="E52" s="45"/>
      <c r="F52" s="59" t="s">
        <v>66</v>
      </c>
      <c r="G52" s="93" t="s">
        <v>79</v>
      </c>
      <c r="H52" s="93" t="s">
        <v>15</v>
      </c>
      <c r="I52" s="82">
        <f>J52+K52+L52</f>
        <v>849.18184999999994</v>
      </c>
      <c r="J52" s="39">
        <v>424.59091999999998</v>
      </c>
      <c r="K52" s="100">
        <v>424.59093000000001</v>
      </c>
      <c r="L52" s="100"/>
      <c r="M52" s="100"/>
      <c r="N52" s="81">
        <f>O52+P52+Q52</f>
        <v>985.49193000000002</v>
      </c>
      <c r="O52" s="39">
        <v>424.59091999999998</v>
      </c>
      <c r="P52" s="100">
        <f>424.59093+136.31008</f>
        <v>560.90101000000004</v>
      </c>
      <c r="Q52" s="100"/>
      <c r="R52" s="100"/>
      <c r="S52" s="81">
        <f>T52+U52+V52</f>
        <v>849.18184999999994</v>
      </c>
      <c r="T52" s="39">
        <v>424.59091999999998</v>
      </c>
      <c r="U52" s="100">
        <v>424.59093000000001</v>
      </c>
      <c r="V52" s="34"/>
      <c r="W52" s="100"/>
      <c r="X52" s="36" t="e">
        <f>(#REF!+#REF!)/(I52+M52)*100</f>
        <v>#REF!</v>
      </c>
      <c r="Y52" s="35">
        <f>Z52+AA52+AB52</f>
        <v>136.31008000000003</v>
      </c>
      <c r="Z52" s="34">
        <f>O52-T52</f>
        <v>0</v>
      </c>
      <c r="AA52" s="34">
        <f>P52-U52</f>
        <v>136.31008000000003</v>
      </c>
      <c r="AB52" s="34">
        <f>Q52-V52</f>
        <v>0</v>
      </c>
      <c r="AC52" s="33"/>
      <c r="AE52" s="104"/>
    </row>
    <row r="53" spans="1:31">
      <c r="A53" s="58"/>
      <c r="B53" s="47"/>
      <c r="C53" s="57"/>
      <c r="D53" s="45"/>
      <c r="E53" s="45"/>
      <c r="F53" s="59" t="s">
        <v>66</v>
      </c>
      <c r="G53" s="93" t="s">
        <v>78</v>
      </c>
      <c r="H53" s="93" t="s">
        <v>15</v>
      </c>
      <c r="I53" s="82">
        <f>J53+K53+L53</f>
        <v>1045</v>
      </c>
      <c r="J53" s="39"/>
      <c r="K53" s="100">
        <v>1045</v>
      </c>
      <c r="L53" s="100"/>
      <c r="M53" s="100"/>
      <c r="N53" s="81">
        <f>O53+P53+Q53</f>
        <v>1367.527</v>
      </c>
      <c r="O53" s="39">
        <v>710.12699999999995</v>
      </c>
      <c r="P53" s="100">
        <f>1367.527-710.127</f>
        <v>657.40000000000009</v>
      </c>
      <c r="Q53" s="100"/>
      <c r="R53" s="100"/>
      <c r="S53" s="81">
        <f>T53+U53+V53</f>
        <v>452.15411999999998</v>
      </c>
      <c r="T53" s="39">
        <v>260.10361999999998</v>
      </c>
      <c r="U53" s="100">
        <f>452.15412-260.10362</f>
        <v>192.0505</v>
      </c>
      <c r="V53" s="34"/>
      <c r="W53" s="100"/>
      <c r="X53" s="36" t="e">
        <f>(#REF!+#REF!)/(I53+M53)*100</f>
        <v>#REF!</v>
      </c>
      <c r="Y53" s="35">
        <f>Z53+AA53+AB53</f>
        <v>915.37288000000012</v>
      </c>
      <c r="Z53" s="34">
        <f>O53-T53</f>
        <v>450.02337999999997</v>
      </c>
      <c r="AA53" s="34">
        <f>P53-U53</f>
        <v>465.34950000000009</v>
      </c>
      <c r="AB53" s="34">
        <f>Q53-V53</f>
        <v>0</v>
      </c>
      <c r="AC53" s="33"/>
      <c r="AD53" s="6"/>
      <c r="AE53" s="103"/>
    </row>
    <row r="54" spans="1:31">
      <c r="A54" s="58"/>
      <c r="B54" s="43"/>
      <c r="C54" s="74"/>
      <c r="D54" s="41"/>
      <c r="E54" s="41"/>
      <c r="F54" s="59" t="s">
        <v>66</v>
      </c>
      <c r="G54" s="93" t="s">
        <v>77</v>
      </c>
      <c r="H54" s="93" t="s">
        <v>15</v>
      </c>
      <c r="I54" s="82">
        <f>J54+K54+L54</f>
        <v>0</v>
      </c>
      <c r="J54" s="39"/>
      <c r="K54" s="100"/>
      <c r="L54" s="100"/>
      <c r="M54" s="100"/>
      <c r="N54" s="81">
        <f>O54+P54+Q54</f>
        <v>1569.42</v>
      </c>
      <c r="O54" s="39">
        <v>15.7</v>
      </c>
      <c r="P54" s="100">
        <v>93.222999999999999</v>
      </c>
      <c r="Q54" s="100">
        <v>1460.4970000000001</v>
      </c>
      <c r="R54" s="100"/>
      <c r="S54" s="81">
        <f>T54+U54+V54</f>
        <v>1021.28523</v>
      </c>
      <c r="T54" s="39">
        <v>10.21597</v>
      </c>
      <c r="U54" s="100">
        <v>60.663640000000001</v>
      </c>
      <c r="V54" s="34">
        <v>950.40562</v>
      </c>
      <c r="W54" s="100"/>
      <c r="X54" s="36" t="e">
        <f>(#REF!+#REF!)/(I54+M54)*100</f>
        <v>#REF!</v>
      </c>
      <c r="Y54" s="35">
        <f>Z54+AA54+AB54</f>
        <v>548.13477000000012</v>
      </c>
      <c r="Z54" s="34">
        <f>O54-T54</f>
        <v>5.4840299999999989</v>
      </c>
      <c r="AA54" s="34">
        <f>P54-U54</f>
        <v>32.559359999999998</v>
      </c>
      <c r="AB54" s="34">
        <f>Q54-V54</f>
        <v>510.09138000000007</v>
      </c>
      <c r="AC54" s="33"/>
      <c r="AD54" s="6"/>
      <c r="AE54" s="103"/>
    </row>
    <row r="55" spans="1:31">
      <c r="A55" s="58"/>
      <c r="B55" s="56" t="s">
        <v>47</v>
      </c>
      <c r="C55" s="63" t="s">
        <v>76</v>
      </c>
      <c r="D55" s="54" t="s">
        <v>70</v>
      </c>
      <c r="E55" s="54" t="s">
        <v>7</v>
      </c>
      <c r="F55" s="102" t="s">
        <v>66</v>
      </c>
      <c r="G55" s="101"/>
      <c r="H55" s="101"/>
      <c r="I55" s="52">
        <f>SUM(I56:I60)</f>
        <v>5691.4170000000004</v>
      </c>
      <c r="J55" s="49">
        <f>SUM(J56:J60)</f>
        <v>137.22899999999998</v>
      </c>
      <c r="K55" s="49">
        <f>SUM(K56:K60)</f>
        <v>5554.1880000000001</v>
      </c>
      <c r="L55" s="49">
        <f>SUM(L56:L60)</f>
        <v>0</v>
      </c>
      <c r="M55" s="49"/>
      <c r="N55" s="51">
        <f>SUM(N56:N60)</f>
        <v>7116.1660000000002</v>
      </c>
      <c r="O55" s="49">
        <f>SUM(O56:O60)</f>
        <v>1661.9780000000001</v>
      </c>
      <c r="P55" s="49">
        <f>SUM(P56:P60)</f>
        <v>5454.1880000000001</v>
      </c>
      <c r="Q55" s="49">
        <f>SUM(Q56:Q60)</f>
        <v>0</v>
      </c>
      <c r="R55" s="49"/>
      <c r="S55" s="51">
        <f>SUM(S56:S60)</f>
        <v>7116.1660000000002</v>
      </c>
      <c r="T55" s="49">
        <f>SUM(T56:T60)</f>
        <v>1661.9780000000001</v>
      </c>
      <c r="U55" s="49">
        <f>SUM(U56:U60)</f>
        <v>5454.1880000000001</v>
      </c>
      <c r="V55" s="49">
        <f>SUM(V56:V60)</f>
        <v>0</v>
      </c>
      <c r="W55" s="49"/>
      <c r="X55" s="62" t="e">
        <f>(#REF!+#REF!)/(I55+M55)*100</f>
        <v>#REF!</v>
      </c>
      <c r="Y55" s="50">
        <f>SUM(Y56:Y60)</f>
        <v>0</v>
      </c>
      <c r="Z55" s="49">
        <f>SUM(Z56:Z60)</f>
        <v>0</v>
      </c>
      <c r="AA55" s="49">
        <f>SUM(AA56:AA60)</f>
        <v>0</v>
      </c>
      <c r="AB55" s="49">
        <f>SUM(AB56:AB60)</f>
        <v>0</v>
      </c>
      <c r="AC55" s="48"/>
      <c r="AE55" s="3"/>
    </row>
    <row r="56" spans="1:31">
      <c r="A56" s="58"/>
      <c r="B56" s="47"/>
      <c r="C56" s="57"/>
      <c r="D56" s="45"/>
      <c r="E56" s="45"/>
      <c r="F56" s="59" t="s">
        <v>66</v>
      </c>
      <c r="G56" s="93" t="s">
        <v>57</v>
      </c>
      <c r="H56" s="93" t="s">
        <v>15</v>
      </c>
      <c r="I56" s="82">
        <f>J56+K56+L56</f>
        <v>0</v>
      </c>
      <c r="J56" s="39"/>
      <c r="K56" s="100"/>
      <c r="L56" s="100"/>
      <c r="M56" s="100"/>
      <c r="N56" s="81">
        <f>O56+P56+Q56</f>
        <v>0</v>
      </c>
      <c r="O56" s="61"/>
      <c r="P56" s="100"/>
      <c r="Q56" s="100"/>
      <c r="R56" s="100"/>
      <c r="S56" s="81">
        <f>T56+U56+V56</f>
        <v>0</v>
      </c>
      <c r="T56" s="192"/>
      <c r="U56" s="34"/>
      <c r="V56" s="34"/>
      <c r="W56" s="100"/>
      <c r="X56" s="36" t="e">
        <f>(#REF!+#REF!)/(I56+M56)*100</f>
        <v>#REF!</v>
      </c>
      <c r="Y56" s="35">
        <f>Z56+AA56+AB56</f>
        <v>0</v>
      </c>
      <c r="Z56" s="34">
        <f>O56-T56</f>
        <v>0</v>
      </c>
      <c r="AA56" s="34">
        <f>P56-U56</f>
        <v>0</v>
      </c>
      <c r="AB56" s="34">
        <f>Q56-V56</f>
        <v>0</v>
      </c>
      <c r="AC56" s="33"/>
      <c r="AE56" s="3"/>
    </row>
    <row r="57" spans="1:31">
      <c r="A57" s="58"/>
      <c r="B57" s="47"/>
      <c r="C57" s="57"/>
      <c r="D57" s="45"/>
      <c r="E57" s="45"/>
      <c r="F57" s="59" t="s">
        <v>66</v>
      </c>
      <c r="G57" s="93" t="s">
        <v>75</v>
      </c>
      <c r="H57" s="93" t="s">
        <v>15</v>
      </c>
      <c r="I57" s="82">
        <f>J57+K57+L57</f>
        <v>589.37599999999998</v>
      </c>
      <c r="J57" s="39">
        <v>35.188000000000002</v>
      </c>
      <c r="K57" s="100">
        <v>554.18799999999999</v>
      </c>
      <c r="L57" s="100"/>
      <c r="M57" s="100"/>
      <c r="N57" s="81">
        <f>O57+P57+Q57</f>
        <v>589.37599999999998</v>
      </c>
      <c r="O57" s="39">
        <v>35.188000000000002</v>
      </c>
      <c r="P57" s="100">
        <v>554.18799999999999</v>
      </c>
      <c r="Q57" s="100"/>
      <c r="R57" s="100"/>
      <c r="S57" s="81">
        <f>T57+U57+V57</f>
        <v>589.37599999999998</v>
      </c>
      <c r="T57" s="39">
        <v>35.188000000000002</v>
      </c>
      <c r="U57" s="100">
        <v>554.18799999999999</v>
      </c>
      <c r="V57" s="34"/>
      <c r="W57" s="100"/>
      <c r="X57" s="36" t="e">
        <f>(#REF!+#REF!)/(I57+M57)*100</f>
        <v>#REF!</v>
      </c>
      <c r="Y57" s="35">
        <f>Z57+AA57+AB57</f>
        <v>0</v>
      </c>
      <c r="Z57" s="34">
        <f>O57-T57</f>
        <v>0</v>
      </c>
      <c r="AA57" s="34">
        <f>P57-U57</f>
        <v>0</v>
      </c>
      <c r="AB57" s="34">
        <f>Q57-V57</f>
        <v>0</v>
      </c>
      <c r="AC57" s="33"/>
    </row>
    <row r="58" spans="1:31">
      <c r="A58" s="58"/>
      <c r="B58" s="47"/>
      <c r="C58" s="57"/>
      <c r="D58" s="45"/>
      <c r="E58" s="45"/>
      <c r="F58" s="59" t="s">
        <v>66</v>
      </c>
      <c r="G58" s="93" t="s">
        <v>74</v>
      </c>
      <c r="H58" s="93" t="s">
        <v>15</v>
      </c>
      <c r="I58" s="82">
        <f>J58+K58+L58</f>
        <v>5102.0410000000002</v>
      </c>
      <c r="J58" s="39">
        <v>102.041</v>
      </c>
      <c r="K58" s="100">
        <v>5000</v>
      </c>
      <c r="L58" s="100"/>
      <c r="M58" s="100"/>
      <c r="N58" s="81">
        <f>O58+P58+Q58</f>
        <v>5000</v>
      </c>
      <c r="O58" s="39">
        <v>100</v>
      </c>
      <c r="P58" s="100">
        <v>4900</v>
      </c>
      <c r="Q58" s="100"/>
      <c r="R58" s="100"/>
      <c r="S58" s="81">
        <f>T58+U58+V58</f>
        <v>5000</v>
      </c>
      <c r="T58" s="39">
        <v>100</v>
      </c>
      <c r="U58" s="100">
        <v>4900</v>
      </c>
      <c r="V58" s="100"/>
      <c r="W58" s="100"/>
      <c r="X58" s="36" t="e">
        <f>(#REF!+#REF!)/(I58+M58)*100</f>
        <v>#REF!</v>
      </c>
      <c r="Y58" s="35">
        <f>Z58+AA58+AB58</f>
        <v>0</v>
      </c>
      <c r="Z58" s="34">
        <f>O58-T58</f>
        <v>0</v>
      </c>
      <c r="AA58" s="34">
        <f>P58-U58</f>
        <v>0</v>
      </c>
      <c r="AB58" s="34">
        <f>Q58-V58</f>
        <v>0</v>
      </c>
      <c r="AC58" s="33"/>
    </row>
    <row r="59" spans="1:31">
      <c r="A59" s="58"/>
      <c r="B59" s="47"/>
      <c r="C59" s="57"/>
      <c r="D59" s="45"/>
      <c r="E59" s="45"/>
      <c r="F59" s="59" t="s">
        <v>66</v>
      </c>
      <c r="G59" s="93" t="s">
        <v>73</v>
      </c>
      <c r="H59" s="93" t="s">
        <v>15</v>
      </c>
      <c r="I59" s="82">
        <f>J59+K59+L59</f>
        <v>0</v>
      </c>
      <c r="J59" s="39"/>
      <c r="K59" s="100"/>
      <c r="L59" s="100"/>
      <c r="M59" s="100"/>
      <c r="N59" s="81">
        <f>O59+P59+Q59</f>
        <v>1126.79</v>
      </c>
      <c r="O59" s="39">
        <v>1126.79</v>
      </c>
      <c r="P59" s="100"/>
      <c r="Q59" s="100"/>
      <c r="R59" s="100"/>
      <c r="S59" s="81">
        <f>T59+U59+V59</f>
        <v>1126.79</v>
      </c>
      <c r="T59" s="39">
        <v>1126.79</v>
      </c>
      <c r="U59" s="100"/>
      <c r="V59" s="34"/>
      <c r="W59" s="100"/>
      <c r="X59" s="36" t="e">
        <f>(#REF!+#REF!)/(I59+M59)*100</f>
        <v>#REF!</v>
      </c>
      <c r="Y59" s="35">
        <f>Z59+AA59+AB59</f>
        <v>0</v>
      </c>
      <c r="Z59" s="34">
        <f>O59-T59</f>
        <v>0</v>
      </c>
      <c r="AA59" s="34">
        <f>P59-U59</f>
        <v>0</v>
      </c>
      <c r="AB59" s="34">
        <f>Q59-V59</f>
        <v>0</v>
      </c>
      <c r="AC59" s="33"/>
    </row>
    <row r="60" spans="1:31" ht="17.25" customHeight="1">
      <c r="A60" s="58"/>
      <c r="B60" s="43"/>
      <c r="C60" s="74"/>
      <c r="D60" s="41"/>
      <c r="E60" s="41"/>
      <c r="F60" s="59" t="s">
        <v>66</v>
      </c>
      <c r="G60" s="93" t="s">
        <v>72</v>
      </c>
      <c r="H60" s="93" t="s">
        <v>15</v>
      </c>
      <c r="I60" s="82">
        <f>J60+K60+L60</f>
        <v>0</v>
      </c>
      <c r="J60" s="39"/>
      <c r="K60" s="100"/>
      <c r="L60" s="100"/>
      <c r="M60" s="100"/>
      <c r="N60" s="81">
        <f>O60+P60+Q60</f>
        <v>400</v>
      </c>
      <c r="O60" s="39">
        <v>400</v>
      </c>
      <c r="P60" s="100"/>
      <c r="Q60" s="100"/>
      <c r="R60" s="100"/>
      <c r="S60" s="81">
        <f>T60+U60+V60</f>
        <v>400</v>
      </c>
      <c r="T60" s="39">
        <v>400</v>
      </c>
      <c r="U60" s="100"/>
      <c r="V60" s="34"/>
      <c r="W60" s="100"/>
      <c r="X60" s="36" t="e">
        <f>(#REF!+#REF!)/(I60+M60)*100</f>
        <v>#REF!</v>
      </c>
      <c r="Y60" s="35">
        <f>Z60+AA60+AB60</f>
        <v>0</v>
      </c>
      <c r="Z60" s="34">
        <f>O60-T60</f>
        <v>0</v>
      </c>
      <c r="AA60" s="34">
        <f>P60-U60</f>
        <v>0</v>
      </c>
      <c r="AB60" s="34">
        <f>Q60-V60</f>
        <v>0</v>
      </c>
      <c r="AC60" s="33"/>
    </row>
    <row r="61" spans="1:31">
      <c r="A61" s="58"/>
      <c r="B61" s="56" t="s">
        <v>43</v>
      </c>
      <c r="C61" s="63" t="s">
        <v>71</v>
      </c>
      <c r="D61" s="54" t="s">
        <v>70</v>
      </c>
      <c r="E61" s="54" t="s">
        <v>7</v>
      </c>
      <c r="F61" s="102" t="s">
        <v>66</v>
      </c>
      <c r="G61" s="101"/>
      <c r="H61" s="101"/>
      <c r="I61" s="52">
        <f>I62</f>
        <v>320</v>
      </c>
      <c r="J61" s="49">
        <f>J62</f>
        <v>320</v>
      </c>
      <c r="K61" s="49">
        <f>K62</f>
        <v>0</v>
      </c>
      <c r="L61" s="49">
        <f>L62</f>
        <v>0</v>
      </c>
      <c r="M61" s="49"/>
      <c r="N61" s="51">
        <f>N62</f>
        <v>158</v>
      </c>
      <c r="O61" s="49">
        <f>O62</f>
        <v>158</v>
      </c>
      <c r="P61" s="49">
        <f>P62</f>
        <v>0</v>
      </c>
      <c r="Q61" s="49">
        <f>Q62</f>
        <v>0</v>
      </c>
      <c r="R61" s="49"/>
      <c r="S61" s="51">
        <f>S62</f>
        <v>158</v>
      </c>
      <c r="T61" s="49">
        <f>T62</f>
        <v>158</v>
      </c>
      <c r="U61" s="49">
        <f>U62</f>
        <v>0</v>
      </c>
      <c r="V61" s="49">
        <f>V62</f>
        <v>0</v>
      </c>
      <c r="W61" s="49"/>
      <c r="X61" s="62" t="e">
        <f>(#REF!+#REF!)/(I61+M61)*100</f>
        <v>#REF!</v>
      </c>
      <c r="Y61" s="50">
        <f>Y62</f>
        <v>0</v>
      </c>
      <c r="Z61" s="49">
        <f>Z62</f>
        <v>0</v>
      </c>
      <c r="AA61" s="49">
        <f>AA62</f>
        <v>0</v>
      </c>
      <c r="AB61" s="49">
        <f>AB62</f>
        <v>0</v>
      </c>
      <c r="AC61" s="48"/>
    </row>
    <row r="62" spans="1:31">
      <c r="A62" s="58"/>
      <c r="B62" s="43"/>
      <c r="C62" s="74"/>
      <c r="D62" s="41"/>
      <c r="E62" s="41"/>
      <c r="F62" s="59" t="s">
        <v>66</v>
      </c>
      <c r="G62" s="93" t="s">
        <v>69</v>
      </c>
      <c r="H62" s="93" t="s">
        <v>15</v>
      </c>
      <c r="I62" s="82">
        <f>J62+K62+L62</f>
        <v>320</v>
      </c>
      <c r="J62" s="39">
        <v>320</v>
      </c>
      <c r="K62" s="100"/>
      <c r="L62" s="100"/>
      <c r="M62" s="100"/>
      <c r="N62" s="81">
        <f>O62+P62+Q62</f>
        <v>158</v>
      </c>
      <c r="O62" s="39">
        <v>158</v>
      </c>
      <c r="P62" s="100"/>
      <c r="Q62" s="100"/>
      <c r="R62" s="100"/>
      <c r="S62" s="81">
        <f>T62+U62+V62</f>
        <v>158</v>
      </c>
      <c r="T62" s="39">
        <v>158</v>
      </c>
      <c r="U62" s="100"/>
      <c r="V62" s="34"/>
      <c r="W62" s="100"/>
      <c r="X62" s="36" t="e">
        <f>(#REF!+#REF!)/(I62+M62)*100</f>
        <v>#REF!</v>
      </c>
      <c r="Y62" s="35">
        <f>Z62+AA62+AB62</f>
        <v>0</v>
      </c>
      <c r="Z62" s="34">
        <f>O62-T62</f>
        <v>0</v>
      </c>
      <c r="AA62" s="34">
        <f>P62-U62</f>
        <v>0</v>
      </c>
      <c r="AB62" s="34">
        <f>Q62-V62</f>
        <v>0</v>
      </c>
      <c r="AC62" s="33"/>
    </row>
    <row r="63" spans="1:31">
      <c r="A63" s="58"/>
      <c r="B63" s="56" t="s">
        <v>41</v>
      </c>
      <c r="C63" s="90" t="s">
        <v>68</v>
      </c>
      <c r="D63" s="54"/>
      <c r="E63" s="54" t="s">
        <v>7</v>
      </c>
      <c r="F63" s="102" t="s">
        <v>66</v>
      </c>
      <c r="G63" s="101"/>
      <c r="H63" s="101"/>
      <c r="I63" s="52">
        <f>I64</f>
        <v>0</v>
      </c>
      <c r="J63" s="49">
        <f>J64</f>
        <v>0</v>
      </c>
      <c r="K63" s="49">
        <f>K64</f>
        <v>0</v>
      </c>
      <c r="L63" s="49">
        <f>L64</f>
        <v>0</v>
      </c>
      <c r="M63" s="49"/>
      <c r="N63" s="51">
        <f>N64</f>
        <v>0</v>
      </c>
      <c r="O63" s="49">
        <f>O64</f>
        <v>0</v>
      </c>
      <c r="P63" s="49">
        <f>P64</f>
        <v>0</v>
      </c>
      <c r="Q63" s="49">
        <f>Q64</f>
        <v>0</v>
      </c>
      <c r="R63" s="49"/>
      <c r="S63" s="51">
        <f>S64</f>
        <v>0</v>
      </c>
      <c r="T63" s="49">
        <f>T64</f>
        <v>0</v>
      </c>
      <c r="U63" s="49">
        <f>U64</f>
        <v>0</v>
      </c>
      <c r="V63" s="49">
        <f>V64</f>
        <v>0</v>
      </c>
      <c r="W63" s="49"/>
      <c r="X63" s="62">
        <v>0</v>
      </c>
      <c r="Y63" s="50">
        <f>Y64</f>
        <v>0</v>
      </c>
      <c r="Z63" s="49">
        <f>Z64</f>
        <v>0</v>
      </c>
      <c r="AA63" s="49">
        <f>AA64</f>
        <v>0</v>
      </c>
      <c r="AB63" s="49">
        <f>AB64</f>
        <v>0</v>
      </c>
      <c r="AC63" s="48"/>
    </row>
    <row r="64" spans="1:31" ht="23.25" customHeight="1">
      <c r="A64" s="75"/>
      <c r="B64" s="43"/>
      <c r="C64" s="84"/>
      <c r="D64" s="41"/>
      <c r="E64" s="41"/>
      <c r="F64" s="59" t="s">
        <v>66</v>
      </c>
      <c r="G64" s="93" t="s">
        <v>67</v>
      </c>
      <c r="H64" s="93" t="s">
        <v>15</v>
      </c>
      <c r="I64" s="81">
        <f>J64+K64+L64</f>
        <v>0</v>
      </c>
      <c r="J64" s="39"/>
      <c r="K64" s="100"/>
      <c r="L64" s="100"/>
      <c r="M64" s="100"/>
      <c r="N64" s="81">
        <f>O64+P64+Q64</f>
        <v>0</v>
      </c>
      <c r="O64" s="39"/>
      <c r="P64" s="100"/>
      <c r="Q64" s="100"/>
      <c r="R64" s="100"/>
      <c r="S64" s="81">
        <f>T64+U64+V64</f>
        <v>0</v>
      </c>
      <c r="T64" s="34"/>
      <c r="U64" s="34"/>
      <c r="V64" s="34"/>
      <c r="W64" s="100"/>
      <c r="X64" s="36">
        <v>0</v>
      </c>
      <c r="Y64" s="35">
        <f>Z64+AA64+AB64</f>
        <v>0</v>
      </c>
      <c r="Z64" s="34">
        <f>O64-T64</f>
        <v>0</v>
      </c>
      <c r="AA64" s="34">
        <f>P64-U64</f>
        <v>0</v>
      </c>
      <c r="AB64" s="34">
        <f>Q64-V64</f>
        <v>0</v>
      </c>
      <c r="AC64" s="99"/>
    </row>
    <row r="65" spans="1:29">
      <c r="A65" s="85"/>
      <c r="B65" s="56" t="s">
        <v>39</v>
      </c>
      <c r="C65" s="90" t="s">
        <v>38</v>
      </c>
      <c r="D65" s="54"/>
      <c r="E65" s="54" t="s">
        <v>7</v>
      </c>
      <c r="F65" s="102" t="s">
        <v>66</v>
      </c>
      <c r="G65" s="101"/>
      <c r="H65" s="101"/>
      <c r="I65" s="52">
        <f>I66</f>
        <v>0</v>
      </c>
      <c r="J65" s="49">
        <f>J66</f>
        <v>0</v>
      </c>
      <c r="K65" s="49">
        <f>K66</f>
        <v>0</v>
      </c>
      <c r="L65" s="49">
        <f>L66</f>
        <v>0</v>
      </c>
      <c r="M65" s="49"/>
      <c r="N65" s="51">
        <f>N66</f>
        <v>0</v>
      </c>
      <c r="O65" s="49">
        <f>O66</f>
        <v>0</v>
      </c>
      <c r="P65" s="49">
        <f>P66</f>
        <v>0</v>
      </c>
      <c r="Q65" s="49">
        <f>Q66</f>
        <v>0</v>
      </c>
      <c r="R65" s="49"/>
      <c r="S65" s="51">
        <f>S66</f>
        <v>0</v>
      </c>
      <c r="T65" s="49">
        <f>T66</f>
        <v>0</v>
      </c>
      <c r="U65" s="49">
        <f>U66</f>
        <v>0</v>
      </c>
      <c r="V65" s="49">
        <f>V66</f>
        <v>0</v>
      </c>
      <c r="W65" s="49"/>
      <c r="X65" s="62">
        <v>0</v>
      </c>
      <c r="Y65" s="50">
        <f>Y66</f>
        <v>0</v>
      </c>
      <c r="Z65" s="49">
        <f>Z66</f>
        <v>0</v>
      </c>
      <c r="AA65" s="49">
        <f>AA66</f>
        <v>0</v>
      </c>
      <c r="AB65" s="49">
        <f>AB66</f>
        <v>0</v>
      </c>
      <c r="AC65" s="48"/>
    </row>
    <row r="66" spans="1:29">
      <c r="A66" s="85"/>
      <c r="B66" s="43"/>
      <c r="C66" s="84"/>
      <c r="D66" s="41"/>
      <c r="E66" s="41"/>
      <c r="F66" s="59" t="s">
        <v>66</v>
      </c>
      <c r="G66" s="93"/>
      <c r="H66" s="93" t="s">
        <v>15</v>
      </c>
      <c r="I66" s="81">
        <f>J66+K66+L66</f>
        <v>0</v>
      </c>
      <c r="J66" s="39"/>
      <c r="K66" s="100"/>
      <c r="L66" s="100"/>
      <c r="M66" s="100"/>
      <c r="N66" s="81">
        <f>O66+P66+Q66</f>
        <v>0</v>
      </c>
      <c r="O66" s="39"/>
      <c r="P66" s="100"/>
      <c r="Q66" s="100"/>
      <c r="R66" s="100"/>
      <c r="S66" s="81">
        <f>T66+U66+V66</f>
        <v>0</v>
      </c>
      <c r="T66" s="34"/>
      <c r="U66" s="34"/>
      <c r="V66" s="34"/>
      <c r="W66" s="100"/>
      <c r="X66" s="36">
        <v>0</v>
      </c>
      <c r="Y66" s="35">
        <f>Z66+AA66+AB66</f>
        <v>0</v>
      </c>
      <c r="Z66" s="34">
        <f>O66-T66</f>
        <v>0</v>
      </c>
      <c r="AA66" s="34">
        <f>P66-U66</f>
        <v>0</v>
      </c>
      <c r="AB66" s="34">
        <f>Q66-V66</f>
        <v>0</v>
      </c>
      <c r="AC66" s="99"/>
    </row>
    <row r="67" spans="1:29">
      <c r="A67" s="72">
        <v>3</v>
      </c>
      <c r="B67" s="98" t="s">
        <v>65</v>
      </c>
      <c r="C67" s="70" t="s">
        <v>64</v>
      </c>
      <c r="D67" s="69"/>
      <c r="E67" s="68"/>
      <c r="F67" s="66" t="s">
        <v>37</v>
      </c>
      <c r="G67" s="66" t="s">
        <v>28</v>
      </c>
      <c r="H67" s="66" t="s">
        <v>15</v>
      </c>
      <c r="I67" s="65">
        <f>I68+I77+I82+I86+I89+I91+I93</f>
        <v>15404.072630000001</v>
      </c>
      <c r="J67" s="65">
        <f>J68+J77+J82+J86+J89+J91+J93</f>
        <v>5638.4356100000005</v>
      </c>
      <c r="K67" s="65">
        <f>K68+K77+K82+K86+K89+K91+K93</f>
        <v>9765.6370200000001</v>
      </c>
      <c r="L67" s="65">
        <f>L68+L77+L82+L86+L89+L91+L93</f>
        <v>0</v>
      </c>
      <c r="M67" s="65">
        <f>M68+M77+M82+M86+M89+M91+M93</f>
        <v>0</v>
      </c>
      <c r="N67" s="65">
        <f>N68+N77+N82+N86+N89+N91+N93</f>
        <v>22561.818500000005</v>
      </c>
      <c r="O67" s="65">
        <f>O68+O77+O82+O86+O89+O91+O93</f>
        <v>8171.4449299999997</v>
      </c>
      <c r="P67" s="65">
        <f>P68+P77+P82+P86+P89+P91+P93</f>
        <v>14390.373570000002</v>
      </c>
      <c r="Q67" s="65">
        <f>Q68+Q77+Q82+Q86+Q89+Q91+Q93</f>
        <v>0</v>
      </c>
      <c r="R67" s="65">
        <f>R68+R77+R82+R86+R89+R91+R93</f>
        <v>0</v>
      </c>
      <c r="S67" s="65">
        <f>S68+S77+S82+S86+S89+S91+S93</f>
        <v>22561.818500000005</v>
      </c>
      <c r="T67" s="65">
        <f>T68+T77+T82+T86+T89+T91+T93</f>
        <v>8171.4449299999997</v>
      </c>
      <c r="U67" s="65">
        <f>U68+U77+U82+U86+U89+U91+U93</f>
        <v>14390.373570000002</v>
      </c>
      <c r="V67" s="65">
        <f>V68+V77+V82+V86+V89+V91+V93</f>
        <v>0</v>
      </c>
      <c r="W67" s="65">
        <f>W68+W77+W82+W86+W89+W91+W93</f>
        <v>0</v>
      </c>
      <c r="X67" s="65" t="e">
        <f>X68+X77+X82+X86+X89+X91+X93</f>
        <v>#REF!</v>
      </c>
      <c r="Y67" s="65">
        <f>Y68+Y77+Y82+Y86+Y89+Y91+Y93</f>
        <v>0</v>
      </c>
      <c r="Z67" s="65">
        <f>Z68+Z77+Z82+Z86+Z89+Z91+Z93</f>
        <v>0</v>
      </c>
      <c r="AA67" s="65">
        <f>AA68+AA77+AA82+AA86+AA89+AA91+AA93</f>
        <v>0</v>
      </c>
      <c r="AB67" s="65">
        <f>AB68+AB77+AB82+AB86+AB89+AB91+AB93</f>
        <v>0</v>
      </c>
      <c r="AC67" s="25" t="e">
        <f>#REF!/I67*100</f>
        <v>#REF!</v>
      </c>
    </row>
    <row r="68" spans="1:29">
      <c r="A68" s="64"/>
      <c r="B68" s="97" t="s">
        <v>27</v>
      </c>
      <c r="C68" s="63" t="s">
        <v>63</v>
      </c>
      <c r="D68" s="77" t="s">
        <v>8</v>
      </c>
      <c r="E68" s="77" t="s">
        <v>7</v>
      </c>
      <c r="F68" s="53" t="s">
        <v>37</v>
      </c>
      <c r="G68" s="53"/>
      <c r="H68" s="53"/>
      <c r="I68" s="52">
        <f>SUM(I69:I76)</f>
        <v>15028.742630000001</v>
      </c>
      <c r="J68" s="49">
        <f>SUM(J69:J76)</f>
        <v>5369.0056100000002</v>
      </c>
      <c r="K68" s="49">
        <f>SUM(K69:K76)</f>
        <v>9659.7370200000005</v>
      </c>
      <c r="L68" s="49">
        <f>SUM(L69:L76)</f>
        <v>0</v>
      </c>
      <c r="M68" s="49"/>
      <c r="N68" s="51">
        <f>SUM(N69:N76)</f>
        <v>21786.488500000003</v>
      </c>
      <c r="O68" s="49">
        <f>SUM(O69:O76)</f>
        <v>7502.0149299999994</v>
      </c>
      <c r="P68" s="49">
        <f>SUM(P69:P76)</f>
        <v>14284.473570000002</v>
      </c>
      <c r="Q68" s="49">
        <f>SUM(Q69:Q76)</f>
        <v>0</v>
      </c>
      <c r="R68" s="49"/>
      <c r="S68" s="51">
        <f>SUM(S69:S76)</f>
        <v>21786.488500000003</v>
      </c>
      <c r="T68" s="49">
        <f>SUM(T69:T76)</f>
        <v>7502.0149299999994</v>
      </c>
      <c r="U68" s="49">
        <f>SUM(U69:U76)</f>
        <v>14284.473570000002</v>
      </c>
      <c r="V68" s="49">
        <f>SUM(V69:V76)</f>
        <v>0</v>
      </c>
      <c r="W68" s="49"/>
      <c r="X68" s="62" t="e">
        <f>(#REF!+#REF!)/(I68+M68)*100</f>
        <v>#REF!</v>
      </c>
      <c r="Y68" s="50">
        <f>SUM(Y69:Y76)</f>
        <v>0</v>
      </c>
      <c r="Z68" s="49">
        <f>SUM(Z69:Z76)</f>
        <v>0</v>
      </c>
      <c r="AA68" s="49">
        <f>SUM(AA69:AA76)</f>
        <v>0</v>
      </c>
      <c r="AB68" s="49">
        <f>SUM(AB69:AB76)</f>
        <v>0</v>
      </c>
      <c r="AC68" s="48"/>
    </row>
    <row r="69" spans="1:29">
      <c r="A69" s="58"/>
      <c r="B69" s="96"/>
      <c r="C69" s="57"/>
      <c r="D69" s="76"/>
      <c r="E69" s="76"/>
      <c r="F69" s="59" t="s">
        <v>37</v>
      </c>
      <c r="G69" s="59" t="s">
        <v>62</v>
      </c>
      <c r="H69" s="27" t="s">
        <v>15</v>
      </c>
      <c r="I69" s="82">
        <f>J69+K69+L69</f>
        <v>1552.8170500000001</v>
      </c>
      <c r="J69" s="39"/>
      <c r="K69" s="39">
        <v>1552.8170500000001</v>
      </c>
      <c r="L69" s="37"/>
      <c r="M69" s="37"/>
      <c r="N69" s="81">
        <f>O69+P69+Q69</f>
        <v>2545.4987599999999</v>
      </c>
      <c r="O69" s="39"/>
      <c r="P69" s="39">
        <v>2545.4987599999999</v>
      </c>
      <c r="Q69" s="37"/>
      <c r="R69" s="37"/>
      <c r="S69" s="81">
        <f>T69+U69+V69</f>
        <v>2545.4987599999999</v>
      </c>
      <c r="T69" s="34"/>
      <c r="U69" s="39">
        <v>2545.4987599999999</v>
      </c>
      <c r="V69" s="34"/>
      <c r="W69" s="37"/>
      <c r="X69" s="36" t="e">
        <f>(#REF!+#REF!)/(I69+M69)*100</f>
        <v>#REF!</v>
      </c>
      <c r="Y69" s="35">
        <f>Z69+AA69+AB69</f>
        <v>0</v>
      </c>
      <c r="Z69" s="34">
        <f>O69-T69</f>
        <v>0</v>
      </c>
      <c r="AA69" s="34">
        <f>P69-U69</f>
        <v>0</v>
      </c>
      <c r="AB69" s="34">
        <f>Q69-V69</f>
        <v>0</v>
      </c>
      <c r="AC69" s="33"/>
    </row>
    <row r="70" spans="1:29">
      <c r="A70" s="58"/>
      <c r="B70" s="96"/>
      <c r="C70" s="57"/>
      <c r="D70" s="76"/>
      <c r="E70" s="76"/>
      <c r="F70" s="93" t="s">
        <v>37</v>
      </c>
      <c r="G70" s="59" t="s">
        <v>61</v>
      </c>
      <c r="H70" s="27" t="s">
        <v>15</v>
      </c>
      <c r="I70" s="82">
        <f>J70+K70+L70</f>
        <v>2531.7647200000001</v>
      </c>
      <c r="J70" s="39">
        <v>2531.7647200000001</v>
      </c>
      <c r="K70" s="37"/>
      <c r="L70" s="37"/>
      <c r="M70" s="37"/>
      <c r="N70" s="81">
        <f>O70+P70+Q70</f>
        <v>2875.34627</v>
      </c>
      <c r="O70" s="39">
        <v>2875.34627</v>
      </c>
      <c r="P70" s="37"/>
      <c r="Q70" s="37"/>
      <c r="R70" s="37"/>
      <c r="S70" s="81">
        <f>T70+U70+V70</f>
        <v>2875.34627</v>
      </c>
      <c r="T70" s="39">
        <v>2875.34627</v>
      </c>
      <c r="U70" s="34"/>
      <c r="V70" s="34"/>
      <c r="W70" s="37"/>
      <c r="X70" s="36" t="e">
        <f>(#REF!+#REF!)/(I70+M70)*100</f>
        <v>#REF!</v>
      </c>
      <c r="Y70" s="35">
        <f>Z70+AA70+AB70</f>
        <v>0</v>
      </c>
      <c r="Z70" s="34">
        <f>O70-T70</f>
        <v>0</v>
      </c>
      <c r="AA70" s="34">
        <f>P70-U70</f>
        <v>0</v>
      </c>
      <c r="AB70" s="34">
        <f>Q70-V70</f>
        <v>0</v>
      </c>
      <c r="AC70" s="33"/>
    </row>
    <row r="71" spans="1:29">
      <c r="A71" s="58"/>
      <c r="B71" s="96"/>
      <c r="C71" s="57"/>
      <c r="D71" s="76"/>
      <c r="E71" s="76"/>
      <c r="F71" s="93" t="s">
        <v>37</v>
      </c>
      <c r="G71" s="59" t="s">
        <v>60</v>
      </c>
      <c r="H71" s="27" t="s">
        <v>15</v>
      </c>
      <c r="I71" s="82">
        <f>J71+K71+L71</f>
        <v>2828.9408899999999</v>
      </c>
      <c r="J71" s="39">
        <v>2828.9408899999999</v>
      </c>
      <c r="K71" s="37"/>
      <c r="L71" s="37"/>
      <c r="M71" s="37"/>
      <c r="N71" s="81">
        <f>O71+P71+Q71</f>
        <v>4616.6886599999998</v>
      </c>
      <c r="O71" s="39">
        <v>4616.6886599999998</v>
      </c>
      <c r="P71" s="37"/>
      <c r="Q71" s="37"/>
      <c r="R71" s="37"/>
      <c r="S71" s="81">
        <f>T71+U71+V71</f>
        <v>4616.6886599999998</v>
      </c>
      <c r="T71" s="39">
        <v>4616.6886599999998</v>
      </c>
      <c r="U71" s="34"/>
      <c r="V71" s="34"/>
      <c r="W71" s="37"/>
      <c r="X71" s="36" t="e">
        <f>(#REF!+#REF!)/(I71+M71)*100</f>
        <v>#REF!</v>
      </c>
      <c r="Y71" s="35">
        <f>Z71+AA71+AB71</f>
        <v>0</v>
      </c>
      <c r="Z71" s="34">
        <f>O71-T71</f>
        <v>0</v>
      </c>
      <c r="AA71" s="34">
        <f>P71-U71</f>
        <v>0</v>
      </c>
      <c r="AB71" s="34">
        <f>Q71-V71</f>
        <v>0</v>
      </c>
      <c r="AC71" s="33"/>
    </row>
    <row r="72" spans="1:29">
      <c r="A72" s="58"/>
      <c r="B72" s="96"/>
      <c r="C72" s="57"/>
      <c r="D72" s="76"/>
      <c r="E72" s="76"/>
      <c r="F72" s="93" t="s">
        <v>37</v>
      </c>
      <c r="G72" s="59" t="s">
        <v>59</v>
      </c>
      <c r="H72" s="27" t="s">
        <v>15</v>
      </c>
      <c r="I72" s="82">
        <f>J72+K72+L72</f>
        <v>355.2</v>
      </c>
      <c r="J72" s="39">
        <v>8.3000000000000007</v>
      </c>
      <c r="K72" s="37">
        <v>346.9</v>
      </c>
      <c r="L72" s="37"/>
      <c r="M72" s="37"/>
      <c r="N72" s="81">
        <f>O72+P72+Q72</f>
        <v>649.6</v>
      </c>
      <c r="O72" s="39">
        <f>5.45+1.65+2.88</f>
        <v>9.98</v>
      </c>
      <c r="P72" s="37">
        <f>488.94+147.66+3.02</f>
        <v>639.62</v>
      </c>
      <c r="Q72" s="37"/>
      <c r="R72" s="37"/>
      <c r="S72" s="81">
        <f>T72+U72+V72</f>
        <v>649.6</v>
      </c>
      <c r="T72" s="39">
        <f>5.45+1.65+2.88</f>
        <v>9.98</v>
      </c>
      <c r="U72" s="37">
        <f>488.94+147.66+3.02</f>
        <v>639.62</v>
      </c>
      <c r="V72" s="34"/>
      <c r="W72" s="37"/>
      <c r="X72" s="36" t="e">
        <f>(#REF!+#REF!)/(I72+M72)*100</f>
        <v>#REF!</v>
      </c>
      <c r="Y72" s="35">
        <f>Z72+AA72+AB72</f>
        <v>0</v>
      </c>
      <c r="Z72" s="34">
        <f>O72-T72</f>
        <v>0</v>
      </c>
      <c r="AA72" s="34">
        <f>P72-U72</f>
        <v>0</v>
      </c>
      <c r="AB72" s="34">
        <f>Q72-V72</f>
        <v>0</v>
      </c>
      <c r="AC72" s="33"/>
    </row>
    <row r="73" spans="1:29">
      <c r="A73" s="58"/>
      <c r="B73" s="96"/>
      <c r="C73" s="57"/>
      <c r="D73" s="76"/>
      <c r="E73" s="76"/>
      <c r="F73" s="93" t="s">
        <v>37</v>
      </c>
      <c r="G73" s="59" t="s">
        <v>58</v>
      </c>
      <c r="H73" s="27" t="s">
        <v>15</v>
      </c>
      <c r="I73" s="82">
        <f>J73+K73+L73</f>
        <v>0</v>
      </c>
      <c r="J73" s="39"/>
      <c r="K73" s="37"/>
      <c r="L73" s="37"/>
      <c r="M73" s="37"/>
      <c r="N73" s="81">
        <f>O73+P73+Q73</f>
        <v>198.9</v>
      </c>
      <c r="O73" s="39"/>
      <c r="P73" s="37">
        <v>198.9</v>
      </c>
      <c r="Q73" s="37"/>
      <c r="R73" s="37"/>
      <c r="S73" s="81">
        <f>T73+U73+V73</f>
        <v>198.9</v>
      </c>
      <c r="T73" s="39"/>
      <c r="U73" s="37">
        <v>198.9</v>
      </c>
      <c r="V73" s="34"/>
      <c r="W73" s="37"/>
      <c r="X73" s="36" t="e">
        <f>(#REF!+#REF!)/(I73+M73)*100</f>
        <v>#REF!</v>
      </c>
      <c r="Y73" s="35">
        <f>Z73+AA73+AB73</f>
        <v>0</v>
      </c>
      <c r="Z73" s="34">
        <f>O73-T73</f>
        <v>0</v>
      </c>
      <c r="AA73" s="34">
        <f>P73-U73</f>
        <v>0</v>
      </c>
      <c r="AB73" s="34">
        <f>Q73-V73</f>
        <v>0</v>
      </c>
      <c r="AC73" s="33"/>
    </row>
    <row r="74" spans="1:29">
      <c r="A74" s="58"/>
      <c r="B74" s="96"/>
      <c r="C74" s="57"/>
      <c r="D74" s="76"/>
      <c r="E74" s="76"/>
      <c r="F74" s="93" t="s">
        <v>37</v>
      </c>
      <c r="G74" s="93" t="s">
        <v>57</v>
      </c>
      <c r="H74" s="27" t="s">
        <v>15</v>
      </c>
      <c r="I74" s="82">
        <f>J74+K74+L74</f>
        <v>0</v>
      </c>
      <c r="J74" s="61"/>
      <c r="K74" s="39"/>
      <c r="L74" s="37"/>
      <c r="M74" s="37"/>
      <c r="N74" s="81">
        <f>O74+P74+Q74</f>
        <v>0</v>
      </c>
      <c r="O74" s="61"/>
      <c r="P74" s="39"/>
      <c r="Q74" s="37"/>
      <c r="R74" s="37"/>
      <c r="S74" s="81">
        <f>T74+U74+V74</f>
        <v>0</v>
      </c>
      <c r="T74" s="192"/>
      <c r="U74" s="34"/>
      <c r="V74" s="34"/>
      <c r="W74" s="37"/>
      <c r="X74" s="36" t="e">
        <f>(#REF!+#REF!)/(I74+M74)*100</f>
        <v>#REF!</v>
      </c>
      <c r="Y74" s="35">
        <f>Z74+AA74+AB74</f>
        <v>0</v>
      </c>
      <c r="Z74" s="34">
        <f>O74-T74</f>
        <v>0</v>
      </c>
      <c r="AA74" s="34">
        <f>P74-U74</f>
        <v>0</v>
      </c>
      <c r="AB74" s="34">
        <f>Q74-V74</f>
        <v>0</v>
      </c>
      <c r="AC74" s="33"/>
    </row>
    <row r="75" spans="1:29">
      <c r="A75" s="58"/>
      <c r="B75" s="96"/>
      <c r="C75" s="57"/>
      <c r="D75" s="76"/>
      <c r="E75" s="76"/>
      <c r="F75" s="93" t="s">
        <v>37</v>
      </c>
      <c r="G75" s="59" t="s">
        <v>56</v>
      </c>
      <c r="H75" s="27" t="s">
        <v>15</v>
      </c>
      <c r="I75" s="82">
        <f>J75+K75+L75</f>
        <v>6925.63</v>
      </c>
      <c r="J75" s="39"/>
      <c r="K75" s="39">
        <v>6925.63</v>
      </c>
      <c r="L75" s="37"/>
      <c r="M75" s="37"/>
      <c r="N75" s="81">
        <f>O75+P75+Q75</f>
        <v>9652.1</v>
      </c>
      <c r="O75" s="39"/>
      <c r="P75" s="39">
        <v>9652.1</v>
      </c>
      <c r="Q75" s="37"/>
      <c r="R75" s="37"/>
      <c r="S75" s="81">
        <f>T75+U75+V75</f>
        <v>9652.1</v>
      </c>
      <c r="T75" s="34"/>
      <c r="U75" s="34">
        <v>9652.1</v>
      </c>
      <c r="V75" s="34"/>
      <c r="W75" s="37"/>
      <c r="X75" s="36" t="e">
        <f>(#REF!+#REF!)/(I75+M75)*100</f>
        <v>#REF!</v>
      </c>
      <c r="Y75" s="35">
        <f>Z75+AA75+AB75</f>
        <v>0</v>
      </c>
      <c r="Z75" s="34">
        <f>O75-T75</f>
        <v>0</v>
      </c>
      <c r="AA75" s="34">
        <f>P75-U75</f>
        <v>0</v>
      </c>
      <c r="AB75" s="34">
        <f>Q75-V75</f>
        <v>0</v>
      </c>
      <c r="AC75" s="33"/>
    </row>
    <row r="76" spans="1:29">
      <c r="A76" s="58"/>
      <c r="B76" s="95"/>
      <c r="C76" s="74"/>
      <c r="D76" s="73"/>
      <c r="E76" s="73"/>
      <c r="F76" s="27" t="s">
        <v>37</v>
      </c>
      <c r="G76" s="27" t="s">
        <v>55</v>
      </c>
      <c r="H76" s="27" t="s">
        <v>15</v>
      </c>
      <c r="I76" s="82">
        <f>J76+K76+L76</f>
        <v>834.38996999999995</v>
      </c>
      <c r="J76" s="37"/>
      <c r="K76" s="37">
        <v>834.38996999999995</v>
      </c>
      <c r="L76" s="37"/>
      <c r="M76" s="37"/>
      <c r="N76" s="81">
        <f>O76+P76+Q76</f>
        <v>1248.35481</v>
      </c>
      <c r="O76" s="37"/>
      <c r="P76" s="37">
        <v>1248.35481</v>
      </c>
      <c r="Q76" s="37"/>
      <c r="R76" s="37"/>
      <c r="S76" s="81">
        <f>T76+U76+V76</f>
        <v>1248.35481</v>
      </c>
      <c r="T76" s="34"/>
      <c r="U76" s="37">
        <v>1248.35481</v>
      </c>
      <c r="V76" s="34"/>
      <c r="W76" s="37"/>
      <c r="X76" s="36" t="e">
        <f>(#REF!+#REF!)/(I76+M76)*100</f>
        <v>#REF!</v>
      </c>
      <c r="Y76" s="35">
        <f>Z76+AA76+AB76</f>
        <v>0</v>
      </c>
      <c r="Z76" s="34">
        <f>O76-T76</f>
        <v>0</v>
      </c>
      <c r="AA76" s="34">
        <f>P76-U76</f>
        <v>0</v>
      </c>
      <c r="AB76" s="34">
        <f>Q76-V76</f>
        <v>0</v>
      </c>
      <c r="AC76" s="33"/>
    </row>
    <row r="77" spans="1:29">
      <c r="A77" s="58"/>
      <c r="B77" s="56" t="s">
        <v>14</v>
      </c>
      <c r="C77" s="63" t="s">
        <v>54</v>
      </c>
      <c r="D77" s="54" t="s">
        <v>8</v>
      </c>
      <c r="E77" s="54" t="s">
        <v>7</v>
      </c>
      <c r="F77" s="53" t="s">
        <v>37</v>
      </c>
      <c r="G77" s="53" t="s">
        <v>28</v>
      </c>
      <c r="H77" s="53" t="s">
        <v>15</v>
      </c>
      <c r="I77" s="89">
        <f>SUM(I78:I81)</f>
        <v>0</v>
      </c>
      <c r="J77" s="86">
        <f>SUM(J78:J81)</f>
        <v>0</v>
      </c>
      <c r="K77" s="86">
        <f>SUM(K78:K81)</f>
        <v>0</v>
      </c>
      <c r="L77" s="86">
        <f>SUM(L78:L81)</f>
        <v>0</v>
      </c>
      <c r="M77" s="86"/>
      <c r="N77" s="88">
        <f>SUM(N78:N81)</f>
        <v>400</v>
      </c>
      <c r="O77" s="86">
        <f>SUM(O78:O81)</f>
        <v>400</v>
      </c>
      <c r="P77" s="86">
        <f>SUM(P78:P81)</f>
        <v>0</v>
      </c>
      <c r="Q77" s="86">
        <f>SUM(Q78:Q81)</f>
        <v>0</v>
      </c>
      <c r="R77" s="86"/>
      <c r="S77" s="88">
        <f>SUM(S78:S81)</f>
        <v>400</v>
      </c>
      <c r="T77" s="86">
        <f>SUM(T78:T81)</f>
        <v>400</v>
      </c>
      <c r="U77" s="86">
        <f>SUM(U78:U81)</f>
        <v>0</v>
      </c>
      <c r="V77" s="86">
        <f>SUM(V78:V81)</f>
        <v>0</v>
      </c>
      <c r="W77" s="86"/>
      <c r="X77" s="62" t="e">
        <f>(#REF!+#REF!)/(I77+M77)*100</f>
        <v>#REF!</v>
      </c>
      <c r="Y77" s="87">
        <f>SUM(Y78:Y81)</f>
        <v>0</v>
      </c>
      <c r="Z77" s="86">
        <f>SUM(Z78:Z81)</f>
        <v>0</v>
      </c>
      <c r="AA77" s="86">
        <f>SUM(AA78:AA81)</f>
        <v>0</v>
      </c>
      <c r="AB77" s="86">
        <f>SUM(AB78:AB81)</f>
        <v>0</v>
      </c>
      <c r="AC77" s="94"/>
    </row>
    <row r="78" spans="1:29">
      <c r="A78" s="58"/>
      <c r="B78" s="47"/>
      <c r="C78" s="57"/>
      <c r="D78" s="45"/>
      <c r="E78" s="45"/>
      <c r="F78" s="27" t="s">
        <v>37</v>
      </c>
      <c r="G78" s="27" t="s">
        <v>53</v>
      </c>
      <c r="H78" s="27" t="s">
        <v>15</v>
      </c>
      <c r="I78" s="82">
        <f>J78+K78+L78</f>
        <v>0</v>
      </c>
      <c r="J78" s="37"/>
      <c r="K78" s="37"/>
      <c r="L78" s="37"/>
      <c r="M78" s="37"/>
      <c r="N78" s="81">
        <f>O78+P78+Q78</f>
        <v>400</v>
      </c>
      <c r="O78" s="37">
        <v>400</v>
      </c>
      <c r="P78" s="37"/>
      <c r="Q78" s="37"/>
      <c r="R78" s="37"/>
      <c r="S78" s="81">
        <f>T78+U78+V78</f>
        <v>400</v>
      </c>
      <c r="T78" s="34">
        <v>400</v>
      </c>
      <c r="U78" s="34"/>
      <c r="V78" s="34"/>
      <c r="W78" s="37"/>
      <c r="X78" s="36" t="e">
        <f>(#REF!+#REF!)/(I78+M78)*100</f>
        <v>#REF!</v>
      </c>
      <c r="Y78" s="35">
        <f>Z78+AA78+AB78</f>
        <v>0</v>
      </c>
      <c r="Z78" s="34">
        <f>O78-T78</f>
        <v>0</v>
      </c>
      <c r="AA78" s="34">
        <f>P78-U78</f>
        <v>0</v>
      </c>
      <c r="AB78" s="34">
        <f>Q78-V78</f>
        <v>0</v>
      </c>
      <c r="AC78" s="33"/>
    </row>
    <row r="79" spans="1:29">
      <c r="A79" s="58"/>
      <c r="B79" s="47"/>
      <c r="C79" s="57"/>
      <c r="D79" s="45"/>
      <c r="E79" s="45"/>
      <c r="F79" s="27" t="s">
        <v>37</v>
      </c>
      <c r="G79" s="27" t="s">
        <v>52</v>
      </c>
      <c r="H79" s="27" t="s">
        <v>15</v>
      </c>
      <c r="I79" s="82">
        <f>J79+K79+L79</f>
        <v>0</v>
      </c>
      <c r="J79" s="37"/>
      <c r="K79" s="37"/>
      <c r="L79" s="37"/>
      <c r="M79" s="37"/>
      <c r="N79" s="81">
        <f>O79+P79+Q79</f>
        <v>0</v>
      </c>
      <c r="O79" s="37"/>
      <c r="P79" s="37"/>
      <c r="Q79" s="37"/>
      <c r="R79" s="37"/>
      <c r="S79" s="81">
        <f>T79+U79+V79</f>
        <v>0</v>
      </c>
      <c r="T79" s="34"/>
      <c r="U79" s="34"/>
      <c r="V79" s="34"/>
      <c r="W79" s="37"/>
      <c r="X79" s="36" t="e">
        <f>(#REF!+#REF!)/(I79+M79)*100</f>
        <v>#REF!</v>
      </c>
      <c r="Y79" s="35">
        <f>Z79+AA79+AB79</f>
        <v>0</v>
      </c>
      <c r="Z79" s="34">
        <f>O79-T79</f>
        <v>0</v>
      </c>
      <c r="AA79" s="34">
        <f>P79-U79</f>
        <v>0</v>
      </c>
      <c r="AB79" s="34">
        <f>Q79-V79</f>
        <v>0</v>
      </c>
      <c r="AC79" s="33"/>
    </row>
    <row r="80" spans="1:29">
      <c r="A80" s="58"/>
      <c r="B80" s="47"/>
      <c r="C80" s="57"/>
      <c r="D80" s="45"/>
      <c r="E80" s="45"/>
      <c r="F80" s="93" t="s">
        <v>37</v>
      </c>
      <c r="G80" s="92" t="s">
        <v>51</v>
      </c>
      <c r="H80" s="27" t="s">
        <v>15</v>
      </c>
      <c r="I80" s="82">
        <f>J80+K80+L80</f>
        <v>0</v>
      </c>
      <c r="J80" s="39"/>
      <c r="K80" s="37"/>
      <c r="L80" s="37"/>
      <c r="M80" s="37"/>
      <c r="N80" s="81">
        <f>O80+P80+Q80</f>
        <v>0</v>
      </c>
      <c r="O80" s="39"/>
      <c r="P80" s="37"/>
      <c r="Q80" s="37"/>
      <c r="R80" s="37"/>
      <c r="S80" s="81">
        <f>T80+U80+V80</f>
        <v>0</v>
      </c>
      <c r="T80" s="34"/>
      <c r="U80" s="34"/>
      <c r="V80" s="34"/>
      <c r="W80" s="37"/>
      <c r="X80" s="36" t="e">
        <f>(#REF!+#REF!)/(I80+M80)*100</f>
        <v>#REF!</v>
      </c>
      <c r="Y80" s="35">
        <f>Z80+AA80+AB80</f>
        <v>0</v>
      </c>
      <c r="Z80" s="34">
        <f>O80-T80</f>
        <v>0</v>
      </c>
      <c r="AA80" s="34">
        <f>P80-U80</f>
        <v>0</v>
      </c>
      <c r="AB80" s="34">
        <f>Q80-V80</f>
        <v>0</v>
      </c>
      <c r="AC80" s="33"/>
    </row>
    <row r="81" spans="1:29">
      <c r="A81" s="58"/>
      <c r="B81" s="43"/>
      <c r="C81" s="74"/>
      <c r="D81" s="41"/>
      <c r="E81" s="41"/>
      <c r="F81" s="27" t="s">
        <v>37</v>
      </c>
      <c r="G81" s="27" t="s">
        <v>44</v>
      </c>
      <c r="H81" s="27" t="s">
        <v>15</v>
      </c>
      <c r="I81" s="82">
        <f>J81+K81+L81</f>
        <v>0</v>
      </c>
      <c r="J81" s="37"/>
      <c r="K81" s="37"/>
      <c r="L81" s="37"/>
      <c r="M81" s="37"/>
      <c r="N81" s="81">
        <f>O81+P81+Q81</f>
        <v>0</v>
      </c>
      <c r="O81" s="37"/>
      <c r="P81" s="37"/>
      <c r="Q81" s="37"/>
      <c r="R81" s="37"/>
      <c r="S81" s="81">
        <f>T81+U81+V81</f>
        <v>0</v>
      </c>
      <c r="T81" s="34"/>
      <c r="U81" s="34"/>
      <c r="V81" s="34"/>
      <c r="W81" s="37"/>
      <c r="X81" s="36" t="e">
        <f>(#REF!+#REF!)/(I81+M81)*100</f>
        <v>#REF!</v>
      </c>
      <c r="Y81" s="35">
        <f>Z81+AA81+AB81</f>
        <v>0</v>
      </c>
      <c r="Z81" s="34">
        <f>O81-T81</f>
        <v>0</v>
      </c>
      <c r="AA81" s="34">
        <f>P81-U81</f>
        <v>0</v>
      </c>
      <c r="AB81" s="34">
        <f>Q81-V81</f>
        <v>0</v>
      </c>
      <c r="AC81" s="33"/>
    </row>
    <row r="82" spans="1:29">
      <c r="A82" s="58"/>
      <c r="B82" s="56" t="s">
        <v>10</v>
      </c>
      <c r="C82" s="63" t="s">
        <v>50</v>
      </c>
      <c r="D82" s="54" t="s">
        <v>8</v>
      </c>
      <c r="E82" s="54" t="s">
        <v>7</v>
      </c>
      <c r="F82" s="53" t="s">
        <v>37</v>
      </c>
      <c r="G82" s="53"/>
      <c r="H82" s="53"/>
      <c r="I82" s="52">
        <f>SUM(I83:I85)</f>
        <v>0</v>
      </c>
      <c r="J82" s="49">
        <f>SUM(J83:J85)</f>
        <v>0</v>
      </c>
      <c r="K82" s="49">
        <f>SUM(K83:K85)</f>
        <v>0</v>
      </c>
      <c r="L82" s="49">
        <f>SUM(L83:L85)</f>
        <v>0</v>
      </c>
      <c r="M82" s="49">
        <f>SUM(M83:M85)</f>
        <v>0</v>
      </c>
      <c r="N82" s="51">
        <f>SUM(N83:N85)</f>
        <v>0</v>
      </c>
      <c r="O82" s="49">
        <f>SUM(O83:O85)</f>
        <v>0</v>
      </c>
      <c r="P82" s="49">
        <f>SUM(P83:P85)</f>
        <v>0</v>
      </c>
      <c r="Q82" s="49">
        <f>SUM(Q83:Q85)</f>
        <v>0</v>
      </c>
      <c r="R82" s="49">
        <f>SUM(R83:R85)</f>
        <v>0</v>
      </c>
      <c r="S82" s="51">
        <f>SUM(S83:S85)</f>
        <v>0</v>
      </c>
      <c r="T82" s="49">
        <f>SUM(T83:T85)</f>
        <v>0</v>
      </c>
      <c r="U82" s="49">
        <f>SUM(U83:U85)</f>
        <v>0</v>
      </c>
      <c r="V82" s="49">
        <f>SUM(V83:V85)</f>
        <v>0</v>
      </c>
      <c r="W82" s="49">
        <f>SUM(W83:W85)</f>
        <v>0</v>
      </c>
      <c r="X82" s="62" t="e">
        <f>(#REF!+#REF!)/(I82+M82)*100</f>
        <v>#REF!</v>
      </c>
      <c r="Y82" s="87">
        <f>SUM(Y83:Y85)</f>
        <v>0</v>
      </c>
      <c r="Z82" s="49">
        <f>SUM(Z83:Z85)</f>
        <v>0</v>
      </c>
      <c r="AA82" s="49">
        <f>SUM(AA83:AA85)</f>
        <v>0</v>
      </c>
      <c r="AB82" s="49">
        <f>SUM(AB83:AB85)</f>
        <v>0</v>
      </c>
      <c r="AC82" s="48"/>
    </row>
    <row r="83" spans="1:29">
      <c r="A83" s="58"/>
      <c r="B83" s="47"/>
      <c r="C83" s="57"/>
      <c r="D83" s="45"/>
      <c r="E83" s="45"/>
      <c r="F83" s="59" t="s">
        <v>37</v>
      </c>
      <c r="G83" s="59" t="s">
        <v>48</v>
      </c>
      <c r="H83" s="27" t="s">
        <v>15</v>
      </c>
      <c r="I83" s="82">
        <f>J83+K83+L83</f>
        <v>0</v>
      </c>
      <c r="J83" s="61"/>
      <c r="K83" s="61"/>
      <c r="L83" s="61"/>
      <c r="M83" s="80"/>
      <c r="N83" s="81">
        <f>O83+P83+Q83</f>
        <v>0</v>
      </c>
      <c r="O83" s="61"/>
      <c r="P83" s="61"/>
      <c r="Q83" s="61"/>
      <c r="R83" s="80"/>
      <c r="S83" s="81">
        <f>T83+U83+V83</f>
        <v>0</v>
      </c>
      <c r="T83" s="34"/>
      <c r="U83" s="34"/>
      <c r="V83" s="34"/>
      <c r="W83" s="80"/>
      <c r="X83" s="36" t="e">
        <f>(#REF!+#REF!)/(I83+M83)*100</f>
        <v>#REF!</v>
      </c>
      <c r="Y83" s="35">
        <f>Z83+AA83+AB83</f>
        <v>0</v>
      </c>
      <c r="Z83" s="34">
        <f>O83-T83</f>
        <v>0</v>
      </c>
      <c r="AA83" s="34">
        <f>P83-U83</f>
        <v>0</v>
      </c>
      <c r="AB83" s="34">
        <f>Q83-V83</f>
        <v>0</v>
      </c>
      <c r="AC83" s="33"/>
    </row>
    <row r="84" spans="1:29">
      <c r="A84" s="58"/>
      <c r="B84" s="47"/>
      <c r="C84" s="57"/>
      <c r="D84" s="45"/>
      <c r="E84" s="45"/>
      <c r="F84" s="59" t="s">
        <v>37</v>
      </c>
      <c r="G84" s="59" t="s">
        <v>49</v>
      </c>
      <c r="H84" s="27" t="s">
        <v>15</v>
      </c>
      <c r="I84" s="82">
        <f>J84+K84+L84</f>
        <v>0</v>
      </c>
      <c r="J84" s="39"/>
      <c r="K84" s="37"/>
      <c r="L84" s="37"/>
      <c r="M84" s="37"/>
      <c r="N84" s="81">
        <f>O84+P84+Q84</f>
        <v>0</v>
      </c>
      <c r="O84" s="39"/>
      <c r="P84" s="37"/>
      <c r="Q84" s="37"/>
      <c r="R84" s="37"/>
      <c r="S84" s="81">
        <f>T84+U84+V84</f>
        <v>0</v>
      </c>
      <c r="T84" s="34"/>
      <c r="U84" s="34"/>
      <c r="V84" s="34"/>
      <c r="W84" s="37"/>
      <c r="X84" s="36" t="e">
        <f>(#REF!+#REF!)/(I84+M84)*100</f>
        <v>#REF!</v>
      </c>
      <c r="Y84" s="35">
        <f>Z84+AA84+AB84</f>
        <v>0</v>
      </c>
      <c r="Z84" s="34">
        <f>O84-T84</f>
        <v>0</v>
      </c>
      <c r="AA84" s="34">
        <f>P84-U84</f>
        <v>0</v>
      </c>
      <c r="AB84" s="34">
        <f>Q84-V84</f>
        <v>0</v>
      </c>
      <c r="AC84" s="33"/>
    </row>
    <row r="85" spans="1:29">
      <c r="A85" s="58"/>
      <c r="B85" s="43"/>
      <c r="C85" s="57"/>
      <c r="D85" s="41"/>
      <c r="E85" s="41"/>
      <c r="F85" s="59" t="s">
        <v>37</v>
      </c>
      <c r="G85" s="59" t="s">
        <v>48</v>
      </c>
      <c r="H85" s="27" t="s">
        <v>15</v>
      </c>
      <c r="I85" s="82">
        <f>J85+K85+L85</f>
        <v>0</v>
      </c>
      <c r="J85" s="39"/>
      <c r="K85" s="37"/>
      <c r="L85" s="37"/>
      <c r="M85" s="37"/>
      <c r="N85" s="81">
        <f>O85+P85+Q85</f>
        <v>0</v>
      </c>
      <c r="O85" s="39"/>
      <c r="P85" s="37"/>
      <c r="Q85" s="37"/>
      <c r="R85" s="37"/>
      <c r="S85" s="81">
        <f>T85+U85+V85</f>
        <v>0</v>
      </c>
      <c r="T85" s="34"/>
      <c r="U85" s="34"/>
      <c r="V85" s="34"/>
      <c r="W85" s="37"/>
      <c r="X85" s="36" t="e">
        <f>(#REF!+#REF!)/(I85+M85)*100</f>
        <v>#REF!</v>
      </c>
      <c r="Y85" s="35">
        <f>Z85+AA85+AB85</f>
        <v>0</v>
      </c>
      <c r="Z85" s="34">
        <f>O85-T85</f>
        <v>0</v>
      </c>
      <c r="AA85" s="34">
        <f>P85-U85</f>
        <v>0</v>
      </c>
      <c r="AB85" s="34">
        <f>Q85-V85</f>
        <v>0</v>
      </c>
      <c r="AC85" s="33"/>
    </row>
    <row r="86" spans="1:29">
      <c r="A86" s="58"/>
      <c r="B86" s="56" t="s">
        <v>47</v>
      </c>
      <c r="C86" s="63" t="s">
        <v>46</v>
      </c>
      <c r="D86" s="54" t="s">
        <v>8</v>
      </c>
      <c r="E86" s="54" t="s">
        <v>7</v>
      </c>
      <c r="F86" s="53" t="s">
        <v>37</v>
      </c>
      <c r="G86" s="53"/>
      <c r="H86" s="53"/>
      <c r="I86" s="89">
        <f>SUM(I87:I88)</f>
        <v>375.33000000000004</v>
      </c>
      <c r="J86" s="86">
        <f>SUM(J87:J88)</f>
        <v>269.43</v>
      </c>
      <c r="K86" s="86">
        <f>SUM(K87:K88)</f>
        <v>105.9</v>
      </c>
      <c r="L86" s="86">
        <f>SUM(L87:L88)</f>
        <v>0</v>
      </c>
      <c r="M86" s="86">
        <f>SUM(M87:M88)</f>
        <v>0</v>
      </c>
      <c r="N86" s="88">
        <f>SUM(N87:N88)</f>
        <v>375.33000000000004</v>
      </c>
      <c r="O86" s="86">
        <f>SUM(O87:O88)</f>
        <v>269.43</v>
      </c>
      <c r="P86" s="86">
        <f>SUM(P87:P88)</f>
        <v>105.9</v>
      </c>
      <c r="Q86" s="86">
        <f>SUM(Q87:Q88)</f>
        <v>0</v>
      </c>
      <c r="R86" s="86">
        <f>SUM(R87:R88)</f>
        <v>0</v>
      </c>
      <c r="S86" s="88">
        <f>SUM(S87:S88)</f>
        <v>375.33000000000004</v>
      </c>
      <c r="T86" s="86">
        <f>SUM(T87:T88)</f>
        <v>269.43</v>
      </c>
      <c r="U86" s="86">
        <f>SUM(U87:U88)</f>
        <v>105.9</v>
      </c>
      <c r="V86" s="86">
        <f>SUM(V87:V88)</f>
        <v>0</v>
      </c>
      <c r="W86" s="86">
        <f>SUM(W87:W88)</f>
        <v>0</v>
      </c>
      <c r="X86" s="62">
        <v>0</v>
      </c>
      <c r="Y86" s="87">
        <f>SUM(Y87:Y88)</f>
        <v>0</v>
      </c>
      <c r="Z86" s="86">
        <f>SUM(Z87:Z88)</f>
        <v>0</v>
      </c>
      <c r="AA86" s="86">
        <f>SUM(AA87:AA88)</f>
        <v>0</v>
      </c>
      <c r="AB86" s="91">
        <f>SUM(AB87:AB88)</f>
        <v>0</v>
      </c>
      <c r="AC86" s="48"/>
    </row>
    <row r="87" spans="1:29">
      <c r="A87" s="58"/>
      <c r="B87" s="47"/>
      <c r="C87" s="57"/>
      <c r="D87" s="45"/>
      <c r="E87" s="45"/>
      <c r="F87" s="27" t="s">
        <v>37</v>
      </c>
      <c r="G87" s="27" t="s">
        <v>45</v>
      </c>
      <c r="H87" s="27" t="s">
        <v>15</v>
      </c>
      <c r="I87" s="82">
        <f>J87+K87+L87</f>
        <v>0</v>
      </c>
      <c r="J87" s="61"/>
      <c r="K87" s="61"/>
      <c r="L87" s="80"/>
      <c r="M87" s="80"/>
      <c r="N87" s="81">
        <f>O87+P87+Q87</f>
        <v>0</v>
      </c>
      <c r="O87" s="61"/>
      <c r="P87" s="61"/>
      <c r="Q87" s="80"/>
      <c r="R87" s="80"/>
      <c r="S87" s="81">
        <f>T87+U87+V87</f>
        <v>0</v>
      </c>
      <c r="T87" s="61"/>
      <c r="U87" s="61"/>
      <c r="V87" s="34"/>
      <c r="W87" s="80"/>
      <c r="X87" s="36">
        <v>0</v>
      </c>
      <c r="Y87" s="35">
        <f>Z87+AA87+AB87</f>
        <v>0</v>
      </c>
      <c r="Z87" s="34">
        <f>O87-T87</f>
        <v>0</v>
      </c>
      <c r="AA87" s="34">
        <f>P87-U87</f>
        <v>0</v>
      </c>
      <c r="AB87" s="79">
        <f>Q87-V87</f>
        <v>0</v>
      </c>
      <c r="AC87" s="33"/>
    </row>
    <row r="88" spans="1:29">
      <c r="A88" s="75"/>
      <c r="B88" s="43"/>
      <c r="C88" s="74"/>
      <c r="D88" s="41"/>
      <c r="E88" s="41"/>
      <c r="F88" s="27" t="s">
        <v>37</v>
      </c>
      <c r="G88" s="27" t="s">
        <v>44</v>
      </c>
      <c r="H88" s="27" t="s">
        <v>15</v>
      </c>
      <c r="I88" s="82">
        <f>J88+K88+L88</f>
        <v>375.33000000000004</v>
      </c>
      <c r="J88" s="39">
        <v>269.43</v>
      </c>
      <c r="K88" s="37">
        <v>105.9</v>
      </c>
      <c r="L88" s="37"/>
      <c r="M88" s="37"/>
      <c r="N88" s="81">
        <f>O88+P88+Q88</f>
        <v>375.33000000000004</v>
      </c>
      <c r="O88" s="39">
        <v>269.43</v>
      </c>
      <c r="P88" s="37">
        <v>105.9</v>
      </c>
      <c r="Q88" s="37"/>
      <c r="R88" s="37"/>
      <c r="S88" s="81">
        <f>T88+U88+V88</f>
        <v>375.33000000000004</v>
      </c>
      <c r="T88" s="39">
        <v>269.43</v>
      </c>
      <c r="U88" s="37">
        <v>105.9</v>
      </c>
      <c r="V88" s="34"/>
      <c r="W88" s="37"/>
      <c r="X88" s="36">
        <v>0</v>
      </c>
      <c r="Y88" s="35">
        <f>Z88+AA88+AB88</f>
        <v>0</v>
      </c>
      <c r="Z88" s="34">
        <f>O88-T88</f>
        <v>0</v>
      </c>
      <c r="AA88" s="34">
        <f>P88-U88</f>
        <v>0</v>
      </c>
      <c r="AB88" s="79">
        <f>Q88-V88</f>
        <v>0</v>
      </c>
      <c r="AC88" s="33"/>
    </row>
    <row r="89" spans="1:29">
      <c r="A89" s="85"/>
      <c r="B89" s="56" t="s">
        <v>43</v>
      </c>
      <c r="C89" s="63" t="s">
        <v>42</v>
      </c>
      <c r="D89" s="29"/>
      <c r="E89" s="29"/>
      <c r="F89" s="53" t="s">
        <v>37</v>
      </c>
      <c r="G89" s="53"/>
      <c r="H89" s="53"/>
      <c r="I89" s="89">
        <f>I90</f>
        <v>0</v>
      </c>
      <c r="J89" s="86">
        <f>J90</f>
        <v>0</v>
      </c>
      <c r="K89" s="86">
        <f>K90</f>
        <v>0</v>
      </c>
      <c r="L89" s="86">
        <f>L90</f>
        <v>0</v>
      </c>
      <c r="M89" s="86">
        <f>SUM(M90:M91)</f>
        <v>0</v>
      </c>
      <c r="N89" s="88">
        <f>N90</f>
        <v>0</v>
      </c>
      <c r="O89" s="86">
        <f>O90</f>
        <v>0</v>
      </c>
      <c r="P89" s="86">
        <f>P90</f>
        <v>0</v>
      </c>
      <c r="Q89" s="86">
        <f>Q90</f>
        <v>0</v>
      </c>
      <c r="R89" s="86">
        <f>SUM(R90:R91)</f>
        <v>0</v>
      </c>
      <c r="S89" s="88">
        <f>S90</f>
        <v>0</v>
      </c>
      <c r="T89" s="86">
        <f>T90</f>
        <v>0</v>
      </c>
      <c r="U89" s="86">
        <f>U90</f>
        <v>0</v>
      </c>
      <c r="V89" s="86">
        <f>V90</f>
        <v>0</v>
      </c>
      <c r="W89" s="86">
        <f>SUM(W90:W91)</f>
        <v>0</v>
      </c>
      <c r="X89" s="62">
        <v>0</v>
      </c>
      <c r="Y89" s="87">
        <f>Y90</f>
        <v>0</v>
      </c>
      <c r="Z89" s="86">
        <f>Z90</f>
        <v>0</v>
      </c>
      <c r="AA89" s="86">
        <f>AA90</f>
        <v>0</v>
      </c>
      <c r="AB89" s="86">
        <f>AB90</f>
        <v>0</v>
      </c>
      <c r="AC89" s="48"/>
    </row>
    <row r="90" spans="1:29">
      <c r="A90" s="85"/>
      <c r="B90" s="43"/>
      <c r="C90" s="74"/>
      <c r="D90" s="83"/>
      <c r="E90" s="83"/>
      <c r="F90" s="27" t="s">
        <v>37</v>
      </c>
      <c r="G90" s="27"/>
      <c r="H90" s="27" t="s">
        <v>15</v>
      </c>
      <c r="I90" s="82">
        <f>J90+K90+L90</f>
        <v>0</v>
      </c>
      <c r="J90" s="61"/>
      <c r="K90" s="61"/>
      <c r="L90" s="80"/>
      <c r="M90" s="80"/>
      <c r="N90" s="81">
        <f>O90+P90+Q90</f>
        <v>0</v>
      </c>
      <c r="O90" s="61"/>
      <c r="P90" s="61"/>
      <c r="Q90" s="80"/>
      <c r="R90" s="80"/>
      <c r="S90" s="81">
        <f>T90+U90+V90</f>
        <v>0</v>
      </c>
      <c r="T90" s="61"/>
      <c r="U90" s="61"/>
      <c r="V90" s="34"/>
      <c r="W90" s="80"/>
      <c r="X90" s="36">
        <v>0</v>
      </c>
      <c r="Y90" s="35">
        <f>Z90+AA90+AB90</f>
        <v>0</v>
      </c>
      <c r="Z90" s="34">
        <f>O90-T90</f>
        <v>0</v>
      </c>
      <c r="AA90" s="34">
        <f>P90-U90</f>
        <v>0</v>
      </c>
      <c r="AB90" s="79">
        <f>Q90-V90</f>
        <v>0</v>
      </c>
      <c r="AC90" s="33"/>
    </row>
    <row r="91" spans="1:29">
      <c r="A91" s="85"/>
      <c r="B91" s="56" t="s">
        <v>41</v>
      </c>
      <c r="C91" s="63" t="s">
        <v>40</v>
      </c>
      <c r="D91" s="29"/>
      <c r="E91" s="29"/>
      <c r="F91" s="53" t="s">
        <v>37</v>
      </c>
      <c r="G91" s="53"/>
      <c r="H91" s="53"/>
      <c r="I91" s="89">
        <f>I92</f>
        <v>0</v>
      </c>
      <c r="J91" s="86">
        <f>J92</f>
        <v>0</v>
      </c>
      <c r="K91" s="86">
        <f>K92</f>
        <v>0</v>
      </c>
      <c r="L91" s="86">
        <f>L92</f>
        <v>0</v>
      </c>
      <c r="M91" s="86">
        <f>SUM(M92:M95)</f>
        <v>0</v>
      </c>
      <c r="N91" s="88">
        <f>N92</f>
        <v>0</v>
      </c>
      <c r="O91" s="86">
        <f>O92</f>
        <v>0</v>
      </c>
      <c r="P91" s="86">
        <f>P92</f>
        <v>0</v>
      </c>
      <c r="Q91" s="86">
        <f>Q92</f>
        <v>0</v>
      </c>
      <c r="R91" s="86">
        <f>SUM(R92:R95)</f>
        <v>0</v>
      </c>
      <c r="S91" s="88">
        <f>S92</f>
        <v>0</v>
      </c>
      <c r="T91" s="86">
        <f>T92</f>
        <v>0</v>
      </c>
      <c r="U91" s="86">
        <f>U92</f>
        <v>0</v>
      </c>
      <c r="V91" s="86">
        <f>V92</f>
        <v>0</v>
      </c>
      <c r="W91" s="86">
        <f>SUM(W92:W95)</f>
        <v>0</v>
      </c>
      <c r="X91" s="62">
        <v>0</v>
      </c>
      <c r="Y91" s="87">
        <f>Y92</f>
        <v>0</v>
      </c>
      <c r="Z91" s="86">
        <f>Z92</f>
        <v>0</v>
      </c>
      <c r="AA91" s="86">
        <f>AA92</f>
        <v>0</v>
      </c>
      <c r="AB91" s="86">
        <f>AB92</f>
        <v>0</v>
      </c>
      <c r="AC91" s="48"/>
    </row>
    <row r="92" spans="1:29">
      <c r="A92" s="85"/>
      <c r="B92" s="43"/>
      <c r="C92" s="74"/>
      <c r="D92" s="83"/>
      <c r="E92" s="83"/>
      <c r="F92" s="27" t="s">
        <v>37</v>
      </c>
      <c r="G92" s="27"/>
      <c r="H92" s="27" t="s">
        <v>15</v>
      </c>
      <c r="I92" s="82">
        <f>J92+K92+L92</f>
        <v>0</v>
      </c>
      <c r="J92" s="61"/>
      <c r="K92" s="61"/>
      <c r="L92" s="80"/>
      <c r="M92" s="80"/>
      <c r="N92" s="81">
        <f>O92+P92+Q92</f>
        <v>0</v>
      </c>
      <c r="O92" s="61"/>
      <c r="P92" s="61"/>
      <c r="Q92" s="80"/>
      <c r="R92" s="80"/>
      <c r="S92" s="81">
        <f>T92+U92+V92</f>
        <v>0</v>
      </c>
      <c r="T92" s="61"/>
      <c r="U92" s="61"/>
      <c r="V92" s="34"/>
      <c r="W92" s="80"/>
      <c r="X92" s="36">
        <v>0</v>
      </c>
      <c r="Y92" s="35">
        <f>Z92+AA92+AB92</f>
        <v>0</v>
      </c>
      <c r="Z92" s="34">
        <f>O92-T92</f>
        <v>0</v>
      </c>
      <c r="AA92" s="34">
        <f>P92-U92</f>
        <v>0</v>
      </c>
      <c r="AB92" s="79">
        <f>Q92-V92</f>
        <v>0</v>
      </c>
      <c r="AC92" s="33"/>
    </row>
    <row r="93" spans="1:29" ht="12.75" customHeight="1">
      <c r="A93" s="85"/>
      <c r="B93" s="56" t="s">
        <v>39</v>
      </c>
      <c r="C93" s="90" t="s">
        <v>38</v>
      </c>
      <c r="D93" s="29"/>
      <c r="E93" s="29"/>
      <c r="F93" s="53" t="s">
        <v>37</v>
      </c>
      <c r="G93" s="53"/>
      <c r="H93" s="53"/>
      <c r="I93" s="89">
        <f>I94</f>
        <v>0</v>
      </c>
      <c r="J93" s="86">
        <f>J94</f>
        <v>0</v>
      </c>
      <c r="K93" s="86">
        <f>K94</f>
        <v>0</v>
      </c>
      <c r="L93" s="86">
        <f>L94</f>
        <v>0</v>
      </c>
      <c r="M93" s="86">
        <f>SUM(M94:M97)</f>
        <v>0</v>
      </c>
      <c r="N93" s="88">
        <f>N94</f>
        <v>0</v>
      </c>
      <c r="O93" s="86">
        <f>O94</f>
        <v>0</v>
      </c>
      <c r="P93" s="86">
        <f>P94</f>
        <v>0</v>
      </c>
      <c r="Q93" s="86">
        <f>Q94</f>
        <v>0</v>
      </c>
      <c r="R93" s="86">
        <f>SUM(R94:R97)</f>
        <v>0</v>
      </c>
      <c r="S93" s="88">
        <f>S94</f>
        <v>0</v>
      </c>
      <c r="T93" s="86">
        <f>T94</f>
        <v>0</v>
      </c>
      <c r="U93" s="86">
        <f>U94</f>
        <v>0</v>
      </c>
      <c r="V93" s="86">
        <f>V94</f>
        <v>0</v>
      </c>
      <c r="W93" s="86">
        <f>SUM(W94:W97)</f>
        <v>0</v>
      </c>
      <c r="X93" s="62">
        <v>0</v>
      </c>
      <c r="Y93" s="87">
        <f>Y94</f>
        <v>0</v>
      </c>
      <c r="Z93" s="86">
        <f>Z94</f>
        <v>0</v>
      </c>
      <c r="AA93" s="86">
        <f>AA94</f>
        <v>0</v>
      </c>
      <c r="AB93" s="86">
        <f>AB94</f>
        <v>0</v>
      </c>
      <c r="AC93" s="48"/>
    </row>
    <row r="94" spans="1:29">
      <c r="A94" s="85"/>
      <c r="B94" s="43"/>
      <c r="C94" s="84"/>
      <c r="D94" s="83"/>
      <c r="E94" s="83"/>
      <c r="F94" s="27" t="s">
        <v>37</v>
      </c>
      <c r="G94" s="27"/>
      <c r="H94" s="27" t="s">
        <v>15</v>
      </c>
      <c r="I94" s="82">
        <f>J94+K94+L94</f>
        <v>0</v>
      </c>
      <c r="J94" s="61"/>
      <c r="K94" s="61"/>
      <c r="L94" s="80"/>
      <c r="M94" s="80"/>
      <c r="N94" s="81">
        <f>O94+P94+Q94</f>
        <v>0</v>
      </c>
      <c r="O94" s="61"/>
      <c r="P94" s="61"/>
      <c r="Q94" s="80"/>
      <c r="R94" s="80"/>
      <c r="S94" s="81">
        <f>T94+U94+V94</f>
        <v>0</v>
      </c>
      <c r="T94" s="61"/>
      <c r="U94" s="61"/>
      <c r="V94" s="34"/>
      <c r="W94" s="80"/>
      <c r="X94" s="36">
        <v>0</v>
      </c>
      <c r="Y94" s="35">
        <f>Z94+AA94+AB94</f>
        <v>0</v>
      </c>
      <c r="Z94" s="34">
        <f>O94-T94</f>
        <v>0</v>
      </c>
      <c r="AA94" s="34">
        <f>P94-U94</f>
        <v>0</v>
      </c>
      <c r="AB94" s="79">
        <f>Q94-V94</f>
        <v>0</v>
      </c>
      <c r="AC94" s="33"/>
    </row>
    <row r="95" spans="1:29">
      <c r="A95" s="72">
        <v>4</v>
      </c>
      <c r="B95" s="71">
        <v>4</v>
      </c>
      <c r="C95" s="70" t="s">
        <v>36</v>
      </c>
      <c r="D95" s="69"/>
      <c r="E95" s="68"/>
      <c r="F95" s="66" t="s">
        <v>31</v>
      </c>
      <c r="G95" s="66" t="s">
        <v>28</v>
      </c>
      <c r="H95" s="66" t="s">
        <v>15</v>
      </c>
      <c r="I95" s="65">
        <f>I96</f>
        <v>1635.4999999999998</v>
      </c>
      <c r="J95" s="65">
        <f>J96</f>
        <v>500</v>
      </c>
      <c r="K95" s="65">
        <f>K96</f>
        <v>1135.5</v>
      </c>
      <c r="L95" s="65">
        <f>L96</f>
        <v>0</v>
      </c>
      <c r="M95" s="65"/>
      <c r="N95" s="65">
        <f>N96</f>
        <v>10.3</v>
      </c>
      <c r="O95" s="65">
        <f>O96</f>
        <v>0</v>
      </c>
      <c r="P95" s="65">
        <f>P96</f>
        <v>10.3</v>
      </c>
      <c r="Q95" s="65">
        <f>Q96</f>
        <v>0</v>
      </c>
      <c r="R95" s="65">
        <f>R96</f>
        <v>0</v>
      </c>
      <c r="S95" s="65">
        <f>S96</f>
        <v>0</v>
      </c>
      <c r="T95" s="65">
        <f>T96</f>
        <v>0</v>
      </c>
      <c r="U95" s="65">
        <f>U96</f>
        <v>0</v>
      </c>
      <c r="V95" s="65">
        <f>V96</f>
        <v>0</v>
      </c>
      <c r="W95" s="65">
        <f>W96</f>
        <v>0</v>
      </c>
      <c r="X95" s="78" t="e">
        <f>(#REF!+#REF!)/(I95+M95)*100</f>
        <v>#REF!</v>
      </c>
      <c r="Y95" s="65">
        <f>Y96</f>
        <v>10.3</v>
      </c>
      <c r="Z95" s="65">
        <f>Z96</f>
        <v>0</v>
      </c>
      <c r="AA95" s="65">
        <f>AA96</f>
        <v>10.3</v>
      </c>
      <c r="AB95" s="65">
        <f>AB96</f>
        <v>0</v>
      </c>
      <c r="AC95" s="25" t="e">
        <f>#REF!/I95*100</f>
        <v>#REF!</v>
      </c>
    </row>
    <row r="96" spans="1:29">
      <c r="A96" s="64"/>
      <c r="B96" s="56" t="s">
        <v>27</v>
      </c>
      <c r="C96" s="63" t="s">
        <v>35</v>
      </c>
      <c r="D96" s="77" t="s">
        <v>8</v>
      </c>
      <c r="E96" s="77" t="s">
        <v>7</v>
      </c>
      <c r="F96" s="53" t="s">
        <v>31</v>
      </c>
      <c r="G96" s="53"/>
      <c r="H96" s="53"/>
      <c r="I96" s="52">
        <f>SUM(I97:I101)</f>
        <v>1635.4999999999998</v>
      </c>
      <c r="J96" s="49">
        <f>SUM(J97:J101)</f>
        <v>500</v>
      </c>
      <c r="K96" s="49">
        <f>SUM(K97:K101)</f>
        <v>1135.5</v>
      </c>
      <c r="L96" s="49">
        <f>SUM(L97:L101)</f>
        <v>0</v>
      </c>
      <c r="M96" s="49"/>
      <c r="N96" s="51">
        <f>SUM(N97:N101)</f>
        <v>10.3</v>
      </c>
      <c r="O96" s="49">
        <f>SUM(O97:O101)</f>
        <v>0</v>
      </c>
      <c r="P96" s="49">
        <f>SUM(P97:P101)</f>
        <v>10.3</v>
      </c>
      <c r="Q96" s="49">
        <f>SUM(Q97:Q101)</f>
        <v>0</v>
      </c>
      <c r="R96" s="49"/>
      <c r="S96" s="51">
        <f>SUM(S97:S101)</f>
        <v>0</v>
      </c>
      <c r="T96" s="49">
        <f>SUM(T97:T101)</f>
        <v>0</v>
      </c>
      <c r="U96" s="49">
        <f>SUM(U97:U101)</f>
        <v>0</v>
      </c>
      <c r="V96" s="49">
        <f>SUM(V97:V101)</f>
        <v>0</v>
      </c>
      <c r="W96" s="49"/>
      <c r="X96" s="62" t="e">
        <f>(#REF!+#REF!)/(I96+M96)*100</f>
        <v>#REF!</v>
      </c>
      <c r="Y96" s="50">
        <f>SUM(Y97:Y101)</f>
        <v>10.3</v>
      </c>
      <c r="Z96" s="49">
        <f>SUM(Z97:Z101)</f>
        <v>0</v>
      </c>
      <c r="AA96" s="49">
        <f>SUM(AA97:AA101)</f>
        <v>10.3</v>
      </c>
      <c r="AB96" s="49">
        <f>SUM(AB97:AB101)</f>
        <v>0</v>
      </c>
      <c r="AC96" s="48"/>
    </row>
    <row r="97" spans="1:29">
      <c r="A97" s="58"/>
      <c r="B97" s="47"/>
      <c r="C97" s="57"/>
      <c r="D97" s="76"/>
      <c r="E97" s="76"/>
      <c r="F97" s="27" t="s">
        <v>31</v>
      </c>
      <c r="G97" s="27" t="s">
        <v>34</v>
      </c>
      <c r="H97" s="27" t="s">
        <v>15</v>
      </c>
      <c r="I97" s="40">
        <f>SUM(J97:L97)</f>
        <v>500</v>
      </c>
      <c r="J97" s="37">
        <v>500</v>
      </c>
      <c r="K97" s="37"/>
      <c r="L97" s="37"/>
      <c r="M97" s="37"/>
      <c r="N97" s="38">
        <f>SUM(O97:Q97)</f>
        <v>0</v>
      </c>
      <c r="O97" s="37">
        <v>0</v>
      </c>
      <c r="P97" s="37"/>
      <c r="Q97" s="37"/>
      <c r="R97" s="37"/>
      <c r="S97" s="38">
        <f>SUM(T97:V97)</f>
        <v>0</v>
      </c>
      <c r="T97" s="34"/>
      <c r="U97" s="34"/>
      <c r="V97" s="34"/>
      <c r="W97" s="37"/>
      <c r="X97" s="36" t="e">
        <f>(#REF!+#REF!)/(I97+M97)*100</f>
        <v>#REF!</v>
      </c>
      <c r="Y97" s="35">
        <f>Z97+AA97+AB97</f>
        <v>0</v>
      </c>
      <c r="Z97" s="34">
        <f>O97-T97</f>
        <v>0</v>
      </c>
      <c r="AA97" s="34">
        <f>P97-U97</f>
        <v>0</v>
      </c>
      <c r="AB97" s="34">
        <f>Q97-V97</f>
        <v>0</v>
      </c>
      <c r="AC97" s="33"/>
    </row>
    <row r="98" spans="1:29">
      <c r="A98" s="58"/>
      <c r="B98" s="47"/>
      <c r="C98" s="57"/>
      <c r="D98" s="76"/>
      <c r="E98" s="76"/>
      <c r="F98" s="27" t="s">
        <v>31</v>
      </c>
      <c r="G98" s="27" t="s">
        <v>33</v>
      </c>
      <c r="H98" s="27" t="s">
        <v>15</v>
      </c>
      <c r="I98" s="40">
        <f>SUM(J98:L98)</f>
        <v>436.3</v>
      </c>
      <c r="J98" s="37"/>
      <c r="K98" s="37">
        <v>436.3</v>
      </c>
      <c r="L98" s="37"/>
      <c r="M98" s="37"/>
      <c r="N98" s="38">
        <f>SUM(O98:Q98)</f>
        <v>10.3</v>
      </c>
      <c r="O98" s="37"/>
      <c r="P98" s="37">
        <f>436.3-436.3+10.3</f>
        <v>10.3</v>
      </c>
      <c r="Q98" s="37"/>
      <c r="R98" s="37"/>
      <c r="S98" s="38">
        <f>SUM(T98:V98)</f>
        <v>0</v>
      </c>
      <c r="T98" s="34"/>
      <c r="U98" s="34"/>
      <c r="V98" s="34"/>
      <c r="W98" s="37"/>
      <c r="X98" s="36" t="e">
        <f>(#REF!+#REF!)/(I98+M98)*100</f>
        <v>#REF!</v>
      </c>
      <c r="Y98" s="35">
        <f>Z98+AA98+AB98</f>
        <v>10.3</v>
      </c>
      <c r="Z98" s="34">
        <f>O98-T98</f>
        <v>0</v>
      </c>
      <c r="AA98" s="34">
        <f>P98-U98</f>
        <v>10.3</v>
      </c>
      <c r="AB98" s="34">
        <f>Q98-V98</f>
        <v>0</v>
      </c>
      <c r="AC98" s="33"/>
    </row>
    <row r="99" spans="1:29">
      <c r="A99" s="58"/>
      <c r="B99" s="47"/>
      <c r="C99" s="57"/>
      <c r="D99" s="76"/>
      <c r="E99" s="76"/>
      <c r="F99" s="27" t="s">
        <v>31</v>
      </c>
      <c r="G99" s="27" t="s">
        <v>32</v>
      </c>
      <c r="H99" s="27" t="s">
        <v>15</v>
      </c>
      <c r="I99" s="40">
        <f>SUM(J99:L99)</f>
        <v>688.9</v>
      </c>
      <c r="J99" s="37"/>
      <c r="K99" s="37">
        <v>688.9</v>
      </c>
      <c r="L99" s="37"/>
      <c r="M99" s="37"/>
      <c r="N99" s="38">
        <f>SUM(O99:Q99)</f>
        <v>0</v>
      </c>
      <c r="O99" s="37"/>
      <c r="P99" s="37"/>
      <c r="Q99" s="37"/>
      <c r="R99" s="37"/>
      <c r="S99" s="38">
        <f>SUM(T99:V99)</f>
        <v>0</v>
      </c>
      <c r="T99" s="34"/>
      <c r="U99" s="34"/>
      <c r="V99" s="34"/>
      <c r="W99" s="37"/>
      <c r="X99" s="36" t="e">
        <f>(#REF!+#REF!)/(I99+M99)*100</f>
        <v>#REF!</v>
      </c>
      <c r="Y99" s="35">
        <f>Z99+AA99+AB99</f>
        <v>0</v>
      </c>
      <c r="Z99" s="34">
        <f>O99-T99</f>
        <v>0</v>
      </c>
      <c r="AA99" s="34">
        <f>P99-U99</f>
        <v>0</v>
      </c>
      <c r="AB99" s="34">
        <f>Q99-V99</f>
        <v>0</v>
      </c>
      <c r="AC99" s="33"/>
    </row>
    <row r="100" spans="1:29">
      <c r="A100" s="58"/>
      <c r="B100" s="47"/>
      <c r="C100" s="57"/>
      <c r="D100" s="76"/>
      <c r="E100" s="76"/>
      <c r="F100" s="27" t="s">
        <v>31</v>
      </c>
      <c r="G100" s="27" t="s">
        <v>30</v>
      </c>
      <c r="H100" s="27" t="s">
        <v>15</v>
      </c>
      <c r="I100" s="40">
        <f>SUM(J100:L100)</f>
        <v>10.3</v>
      </c>
      <c r="J100" s="37"/>
      <c r="K100" s="37">
        <v>10.3</v>
      </c>
      <c r="L100" s="37"/>
      <c r="M100" s="37"/>
      <c r="N100" s="38">
        <f>SUM(O100:Q100)</f>
        <v>0</v>
      </c>
      <c r="O100" s="37"/>
      <c r="P100" s="37"/>
      <c r="Q100" s="37"/>
      <c r="R100" s="37"/>
      <c r="S100" s="38">
        <f>SUM(T100:V100)</f>
        <v>0</v>
      </c>
      <c r="T100" s="34"/>
      <c r="U100" s="34"/>
      <c r="V100" s="34"/>
      <c r="W100" s="37"/>
      <c r="X100" s="36">
        <v>0</v>
      </c>
      <c r="Y100" s="35">
        <f>Z100+AA100+AB100</f>
        <v>0</v>
      </c>
      <c r="Z100" s="34">
        <f>O100-T100</f>
        <v>0</v>
      </c>
      <c r="AA100" s="34">
        <f>P100-U100</f>
        <v>0</v>
      </c>
      <c r="AB100" s="34">
        <f>Q100-V100</f>
        <v>0</v>
      </c>
      <c r="AC100" s="33"/>
    </row>
    <row r="101" spans="1:29">
      <c r="A101" s="75"/>
      <c r="B101" s="47"/>
      <c r="C101" s="74"/>
      <c r="D101" s="73"/>
      <c r="E101" s="73"/>
      <c r="F101" s="27" t="s">
        <v>31</v>
      </c>
      <c r="G101" s="27" t="s">
        <v>30</v>
      </c>
      <c r="H101" s="27" t="s">
        <v>15</v>
      </c>
      <c r="I101" s="40">
        <f>SUM(J101:L101)</f>
        <v>0</v>
      </c>
      <c r="J101" s="37"/>
      <c r="K101" s="37"/>
      <c r="L101" s="37"/>
      <c r="M101" s="37"/>
      <c r="N101" s="38">
        <f>SUM(O101:Q101)</f>
        <v>0</v>
      </c>
      <c r="O101" s="37"/>
      <c r="P101" s="37"/>
      <c r="Q101" s="37"/>
      <c r="R101" s="37"/>
      <c r="S101" s="38">
        <f>SUM(T101:V101)</f>
        <v>0</v>
      </c>
      <c r="T101" s="34"/>
      <c r="U101" s="34"/>
      <c r="V101" s="34"/>
      <c r="W101" s="37"/>
      <c r="X101" s="36" t="e">
        <f>(#REF!+#REF!)/(I101+M101)*100</f>
        <v>#REF!</v>
      </c>
      <c r="Y101" s="35">
        <f>Z101+AA101+AB101</f>
        <v>0</v>
      </c>
      <c r="Z101" s="34">
        <f>O101-T101</f>
        <v>0</v>
      </c>
      <c r="AA101" s="34">
        <f>P101-U101</f>
        <v>0</v>
      </c>
      <c r="AB101" s="34">
        <f>Q101-V101</f>
        <v>0</v>
      </c>
      <c r="AC101" s="33"/>
    </row>
    <row r="102" spans="1:29">
      <c r="A102" s="72">
        <v>5</v>
      </c>
      <c r="B102" s="71">
        <v>5</v>
      </c>
      <c r="C102" s="70" t="s">
        <v>29</v>
      </c>
      <c r="D102" s="69"/>
      <c r="E102" s="68"/>
      <c r="F102" s="67" t="s">
        <v>3</v>
      </c>
      <c r="G102" s="66" t="s">
        <v>28</v>
      </c>
      <c r="H102" s="66" t="s">
        <v>15</v>
      </c>
      <c r="I102" s="65">
        <f>I103+I114+I116</f>
        <v>15493.980019999999</v>
      </c>
      <c r="J102" s="65">
        <f>J103+J114+J116</f>
        <v>6434.9012000000002</v>
      </c>
      <c r="K102" s="65">
        <f>K103+K114+K116</f>
        <v>8505.1857299999992</v>
      </c>
      <c r="L102" s="65">
        <f>L103+L114+L116</f>
        <v>553.89309000000003</v>
      </c>
      <c r="M102" s="65">
        <f>M103+M114+M116</f>
        <v>0</v>
      </c>
      <c r="N102" s="65">
        <f>N103+N114+N116</f>
        <v>18475.945620000002</v>
      </c>
      <c r="O102" s="65">
        <f>O103+O114+O116</f>
        <v>10000.103220000001</v>
      </c>
      <c r="P102" s="65">
        <f>P103+P114+P116</f>
        <v>8475.8423999999995</v>
      </c>
      <c r="Q102" s="65">
        <f>Q103+Q114+Q116</f>
        <v>0</v>
      </c>
      <c r="R102" s="65">
        <f>R103+R114+R116</f>
        <v>0</v>
      </c>
      <c r="S102" s="65">
        <f>S103+S114+S116</f>
        <v>18469.445620000002</v>
      </c>
      <c r="T102" s="65">
        <f>T103+T114+T116</f>
        <v>10000.103220000001</v>
      </c>
      <c r="U102" s="65">
        <f>U103+U114+U116</f>
        <v>8469.3423999999995</v>
      </c>
      <c r="V102" s="65">
        <f>V103+V114+V116</f>
        <v>0</v>
      </c>
      <c r="W102" s="65">
        <f>W103+W114+W116</f>
        <v>0</v>
      </c>
      <c r="X102" s="65" t="e">
        <f>X103+X114+X116</f>
        <v>#REF!</v>
      </c>
      <c r="Y102" s="65">
        <f>Y103+Y114+Y116</f>
        <v>6.5</v>
      </c>
      <c r="Z102" s="65">
        <f>Z103+Z114+Z116</f>
        <v>0</v>
      </c>
      <c r="AA102" s="65">
        <f>AA103+AA114+AA116</f>
        <v>6.5</v>
      </c>
      <c r="AB102" s="65">
        <f>AB103+AB114+AB116</f>
        <v>0</v>
      </c>
      <c r="AC102" s="65">
        <f>AC103+AC114+AC116</f>
        <v>0</v>
      </c>
    </row>
    <row r="103" spans="1:29">
      <c r="A103" s="64"/>
      <c r="B103" s="56" t="s">
        <v>27</v>
      </c>
      <c r="C103" s="63" t="s">
        <v>26</v>
      </c>
      <c r="D103" s="54" t="s">
        <v>8</v>
      </c>
      <c r="E103" s="54" t="s">
        <v>7</v>
      </c>
      <c r="F103" s="53" t="s">
        <v>3</v>
      </c>
      <c r="G103" s="53"/>
      <c r="H103" s="53"/>
      <c r="I103" s="52">
        <f>SUM(I104:I113)</f>
        <v>9275.5800199999994</v>
      </c>
      <c r="J103" s="49">
        <f>SUM(J104:J113)</f>
        <v>6269.7012000000004</v>
      </c>
      <c r="K103" s="49">
        <f>SUM(K104:K113)</f>
        <v>2451.9857299999999</v>
      </c>
      <c r="L103" s="49">
        <f>SUM(L104:L113)</f>
        <v>553.89309000000003</v>
      </c>
      <c r="M103" s="49"/>
      <c r="N103" s="51">
        <f>SUM(N104:N113)</f>
        <v>12434.870620000002</v>
      </c>
      <c r="O103" s="49">
        <f>SUM(O104:O113)</f>
        <v>9959.0282200000001</v>
      </c>
      <c r="P103" s="49">
        <f>SUM(P104:P113)</f>
        <v>2475.8424</v>
      </c>
      <c r="Q103" s="49">
        <f>SUM(Q104:Q113)</f>
        <v>0</v>
      </c>
      <c r="R103" s="49"/>
      <c r="S103" s="51">
        <f>SUM(S104:S113)</f>
        <v>12428.370620000002</v>
      </c>
      <c r="T103" s="49">
        <f>SUM(T104:T113)</f>
        <v>9959.0282200000001</v>
      </c>
      <c r="U103" s="49">
        <f>SUM(U104:U113)</f>
        <v>2469.3424</v>
      </c>
      <c r="V103" s="49">
        <f>SUM(V104:V113)</f>
        <v>0</v>
      </c>
      <c r="W103" s="49"/>
      <c r="X103" s="62" t="e">
        <f>(#REF!+#REF!)/(I103+M103)*100</f>
        <v>#REF!</v>
      </c>
      <c r="Y103" s="50">
        <f>SUM(Y104:Y113)</f>
        <v>6.5</v>
      </c>
      <c r="Z103" s="49">
        <f>SUM(Z104:Z113)</f>
        <v>0</v>
      </c>
      <c r="AA103" s="49">
        <f>SUM(AA104:AA113)</f>
        <v>6.5</v>
      </c>
      <c r="AB103" s="49">
        <f>SUM(AB104:AB113)</f>
        <v>0</v>
      </c>
      <c r="AC103" s="48"/>
    </row>
    <row r="104" spans="1:29">
      <c r="A104" s="58"/>
      <c r="B104" s="47"/>
      <c r="C104" s="57"/>
      <c r="D104" s="45"/>
      <c r="E104" s="45"/>
      <c r="F104" s="27" t="s">
        <v>3</v>
      </c>
      <c r="G104" s="27" t="s">
        <v>25</v>
      </c>
      <c r="H104" s="27" t="s">
        <v>15</v>
      </c>
      <c r="I104" s="40">
        <f>SUM(J104:L104)</f>
        <v>4659.4341700000004</v>
      </c>
      <c r="J104" s="39">
        <v>4659.4341700000004</v>
      </c>
      <c r="K104" s="37"/>
      <c r="L104" s="37"/>
      <c r="M104" s="37"/>
      <c r="N104" s="38">
        <f>SUM(O104:Q104)</f>
        <v>7926.16374</v>
      </c>
      <c r="O104" s="39">
        <v>7926.16374</v>
      </c>
      <c r="P104" s="37"/>
      <c r="Q104" s="37"/>
      <c r="R104" s="37"/>
      <c r="S104" s="38">
        <f>SUM(T104:V104)</f>
        <v>7926.16374</v>
      </c>
      <c r="T104" s="39">
        <v>7926.16374</v>
      </c>
      <c r="U104" s="37"/>
      <c r="V104" s="34"/>
      <c r="W104" s="37"/>
      <c r="X104" s="36" t="e">
        <f>(#REF!+#REF!)/(I104+M104)*100</f>
        <v>#REF!</v>
      </c>
      <c r="Y104" s="35">
        <f>Z104+AA104+AB104</f>
        <v>0</v>
      </c>
      <c r="Z104" s="34">
        <f>O104-T104</f>
        <v>0</v>
      </c>
      <c r="AA104" s="34">
        <f>P104-U104</f>
        <v>0</v>
      </c>
      <c r="AB104" s="34">
        <f>Q104-V104</f>
        <v>0</v>
      </c>
      <c r="AC104" s="33"/>
    </row>
    <row r="105" spans="1:29">
      <c r="A105" s="58"/>
      <c r="B105" s="47"/>
      <c r="C105" s="57"/>
      <c r="D105" s="45"/>
      <c r="E105" s="45"/>
      <c r="F105" s="27" t="s">
        <v>3</v>
      </c>
      <c r="G105" s="27" t="s">
        <v>24</v>
      </c>
      <c r="H105" s="27" t="s">
        <v>15</v>
      </c>
      <c r="I105" s="40">
        <f>SUM(J105:L105)</f>
        <v>2394.63085</v>
      </c>
      <c r="J105" s="39"/>
      <c r="K105" s="39">
        <v>2394.63085</v>
      </c>
      <c r="L105" s="37"/>
      <c r="M105" s="37"/>
      <c r="N105" s="38">
        <f>SUM(O105:Q105)</f>
        <v>2456.1424000000002</v>
      </c>
      <c r="O105" s="39"/>
      <c r="P105" s="39">
        <v>2456.1424000000002</v>
      </c>
      <c r="Q105" s="37"/>
      <c r="R105" s="37"/>
      <c r="S105" s="38">
        <f>SUM(T105:V105)</f>
        <v>2456.1424000000002</v>
      </c>
      <c r="T105" s="39"/>
      <c r="U105" s="39">
        <v>2456.1424000000002</v>
      </c>
      <c r="V105" s="34"/>
      <c r="W105" s="37"/>
      <c r="X105" s="36" t="e">
        <f>(#REF!+#REF!)/(I105+M105)*100</f>
        <v>#REF!</v>
      </c>
      <c r="Y105" s="35">
        <f>Z105+AA105+AB105</f>
        <v>0</v>
      </c>
      <c r="Z105" s="34">
        <f>O105-T105</f>
        <v>0</v>
      </c>
      <c r="AA105" s="34">
        <f>P105-U105</f>
        <v>0</v>
      </c>
      <c r="AB105" s="34">
        <f>Q105-V105</f>
        <v>0</v>
      </c>
      <c r="AC105" s="33"/>
    </row>
    <row r="106" spans="1:29">
      <c r="A106" s="58"/>
      <c r="B106" s="47"/>
      <c r="C106" s="57"/>
      <c r="D106" s="45"/>
      <c r="E106" s="45"/>
      <c r="F106" s="27" t="s">
        <v>3</v>
      </c>
      <c r="G106" s="27" t="s">
        <v>23</v>
      </c>
      <c r="H106" s="27" t="s">
        <v>15</v>
      </c>
      <c r="I106" s="40">
        <f>SUM(J106:L106)</f>
        <v>120</v>
      </c>
      <c r="J106" s="61">
        <v>4.8</v>
      </c>
      <c r="K106" s="60">
        <v>6.9119999999999999</v>
      </c>
      <c r="L106" s="60">
        <v>108.288</v>
      </c>
      <c r="M106" s="37"/>
      <c r="N106" s="38">
        <f>SUM(O106:Q106)</f>
        <v>0</v>
      </c>
      <c r="O106" s="61"/>
      <c r="P106" s="60"/>
      <c r="Q106" s="60"/>
      <c r="R106" s="37"/>
      <c r="S106" s="38">
        <f>SUM(T106:V106)</f>
        <v>0</v>
      </c>
      <c r="T106" s="34"/>
      <c r="U106" s="34"/>
      <c r="V106" s="34"/>
      <c r="W106" s="37"/>
      <c r="X106" s="36" t="e">
        <f>(#REF!+#REF!)/(I106+M106)*100</f>
        <v>#REF!</v>
      </c>
      <c r="Y106" s="35">
        <f>Z106+AA106+AB106</f>
        <v>0</v>
      </c>
      <c r="Z106" s="34">
        <f>O106-T106</f>
        <v>0</v>
      </c>
      <c r="AA106" s="34">
        <f>P106-U106</f>
        <v>0</v>
      </c>
      <c r="AB106" s="34">
        <f>Q106-V106</f>
        <v>0</v>
      </c>
      <c r="AC106" s="33"/>
    </row>
    <row r="107" spans="1:29">
      <c r="A107" s="58"/>
      <c r="B107" s="47"/>
      <c r="C107" s="57"/>
      <c r="D107" s="45"/>
      <c r="E107" s="45"/>
      <c r="F107" s="27" t="s">
        <v>3</v>
      </c>
      <c r="G107" s="27" t="s">
        <v>23</v>
      </c>
      <c r="H107" s="27" t="s">
        <v>15</v>
      </c>
      <c r="I107" s="40">
        <f>SUM(J107:L107)</f>
        <v>493.8</v>
      </c>
      <c r="J107" s="61">
        <v>19.752030000000001</v>
      </c>
      <c r="K107" s="60">
        <v>28.442879999999999</v>
      </c>
      <c r="L107" s="60">
        <v>445.60509000000002</v>
      </c>
      <c r="M107" s="37"/>
      <c r="N107" s="38">
        <f>SUM(O107:Q107)</f>
        <v>0</v>
      </c>
      <c r="O107" s="61"/>
      <c r="P107" s="60"/>
      <c r="Q107" s="60"/>
      <c r="R107" s="37"/>
      <c r="S107" s="38">
        <f>SUM(T107:V107)</f>
        <v>0</v>
      </c>
      <c r="T107" s="34"/>
      <c r="U107" s="34"/>
      <c r="V107" s="34"/>
      <c r="W107" s="37"/>
      <c r="X107" s="36" t="e">
        <f>(#REF!+#REF!)/(I107+M107)*100</f>
        <v>#REF!</v>
      </c>
      <c r="Y107" s="35">
        <f>Z107+AA107+AB107</f>
        <v>0</v>
      </c>
      <c r="Z107" s="34">
        <f>O107-T107</f>
        <v>0</v>
      </c>
      <c r="AA107" s="34">
        <f>P107-U107</f>
        <v>0</v>
      </c>
      <c r="AB107" s="34">
        <f>Q107-V107</f>
        <v>0</v>
      </c>
      <c r="AC107" s="33"/>
    </row>
    <row r="108" spans="1:29">
      <c r="A108" s="58"/>
      <c r="B108" s="47"/>
      <c r="C108" s="57"/>
      <c r="D108" s="45"/>
      <c r="E108" s="45"/>
      <c r="F108" s="27" t="s">
        <v>3</v>
      </c>
      <c r="G108" s="27" t="s">
        <v>22</v>
      </c>
      <c r="H108" s="27" t="s">
        <v>15</v>
      </c>
      <c r="I108" s="40">
        <f>SUM(J108:L108)</f>
        <v>0</v>
      </c>
      <c r="J108" s="39"/>
      <c r="K108" s="37"/>
      <c r="L108" s="37"/>
      <c r="M108" s="37"/>
      <c r="N108" s="38">
        <f>SUM(O108:Q108)</f>
        <v>0</v>
      </c>
      <c r="O108" s="61"/>
      <c r="P108" s="37"/>
      <c r="Q108" s="37"/>
      <c r="R108" s="37"/>
      <c r="S108" s="38">
        <f>SUM(T108:V108)</f>
        <v>0</v>
      </c>
      <c r="T108" s="61"/>
      <c r="U108" s="34"/>
      <c r="V108" s="34"/>
      <c r="W108" s="37"/>
      <c r="X108" s="36" t="e">
        <f>(#REF!+#REF!)/(I108+M108)*100</f>
        <v>#REF!</v>
      </c>
      <c r="Y108" s="35">
        <f>Z108+AA108+AB108</f>
        <v>0</v>
      </c>
      <c r="Z108" s="34">
        <f>O108-T108</f>
        <v>0</v>
      </c>
      <c r="AA108" s="34">
        <f>P108-U108</f>
        <v>0</v>
      </c>
      <c r="AB108" s="34">
        <f>Q108-V108</f>
        <v>0</v>
      </c>
      <c r="AC108" s="33"/>
    </row>
    <row r="109" spans="1:29">
      <c r="A109" s="58"/>
      <c r="B109" s="47"/>
      <c r="C109" s="57"/>
      <c r="D109" s="45"/>
      <c r="E109" s="45"/>
      <c r="F109" s="27" t="s">
        <v>3</v>
      </c>
      <c r="G109" s="27" t="s">
        <v>21</v>
      </c>
      <c r="H109" s="27" t="s">
        <v>15</v>
      </c>
      <c r="I109" s="40">
        <f>SUM(J109:L109)</f>
        <v>0</v>
      </c>
      <c r="J109" s="39"/>
      <c r="K109" s="37"/>
      <c r="L109" s="37"/>
      <c r="M109" s="37"/>
      <c r="N109" s="38">
        <f>SUM(O109:Q109)</f>
        <v>0</v>
      </c>
      <c r="O109" s="61"/>
      <c r="P109" s="37"/>
      <c r="Q109" s="37"/>
      <c r="R109" s="37"/>
      <c r="S109" s="38">
        <f>SUM(T109:V109)</f>
        <v>0</v>
      </c>
      <c r="T109" s="61"/>
      <c r="U109" s="34"/>
      <c r="V109" s="34"/>
      <c r="W109" s="37"/>
      <c r="X109" s="36" t="e">
        <f>(#REF!+#REF!)/(I109+M109)*100</f>
        <v>#REF!</v>
      </c>
      <c r="Y109" s="35">
        <f>Z109+AA109+AB109</f>
        <v>0</v>
      </c>
      <c r="Z109" s="34">
        <f>O109-T109</f>
        <v>0</v>
      </c>
      <c r="AA109" s="34">
        <f>P109-U109</f>
        <v>0</v>
      </c>
      <c r="AB109" s="34">
        <f>Q109-V109</f>
        <v>0</v>
      </c>
      <c r="AC109" s="33"/>
    </row>
    <row r="110" spans="1:29">
      <c r="A110" s="58"/>
      <c r="B110" s="47"/>
      <c r="C110" s="57"/>
      <c r="D110" s="45"/>
      <c r="E110" s="45"/>
      <c r="F110" s="27" t="s">
        <v>3</v>
      </c>
      <c r="G110" s="59" t="s">
        <v>20</v>
      </c>
      <c r="H110" s="27" t="s">
        <v>15</v>
      </c>
      <c r="I110" s="40">
        <f>SUM(J110:L110)</f>
        <v>15.5</v>
      </c>
      <c r="J110" s="39"/>
      <c r="K110" s="37">
        <v>15.5</v>
      </c>
      <c r="L110" s="37"/>
      <c r="M110" s="37"/>
      <c r="N110" s="38">
        <f>SUM(O110:Q110)</f>
        <v>13.2</v>
      </c>
      <c r="O110" s="39"/>
      <c r="P110" s="37">
        <v>13.2</v>
      </c>
      <c r="Q110" s="37"/>
      <c r="R110" s="37"/>
      <c r="S110" s="38">
        <f>SUM(T110:V110)</f>
        <v>13.2</v>
      </c>
      <c r="T110" s="34"/>
      <c r="U110" s="34">
        <v>13.2</v>
      </c>
      <c r="V110" s="34"/>
      <c r="W110" s="37"/>
      <c r="X110" s="36" t="e">
        <f>(#REF!+#REF!)/(I110+M110)*100</f>
        <v>#REF!</v>
      </c>
      <c r="Y110" s="35">
        <f>Z110+AA110+AB110</f>
        <v>0</v>
      </c>
      <c r="Z110" s="34">
        <f>O110-T110</f>
        <v>0</v>
      </c>
      <c r="AA110" s="34">
        <f>P110-U110</f>
        <v>0</v>
      </c>
      <c r="AB110" s="34">
        <f>Q110-V110</f>
        <v>0</v>
      </c>
      <c r="AC110" s="33"/>
    </row>
    <row r="111" spans="1:29">
      <c r="A111" s="58"/>
      <c r="B111" s="47"/>
      <c r="C111" s="57"/>
      <c r="D111" s="45"/>
      <c r="E111" s="45"/>
      <c r="F111" s="27" t="s">
        <v>3</v>
      </c>
      <c r="G111" s="27" t="s">
        <v>19</v>
      </c>
      <c r="H111" s="27" t="s">
        <v>15</v>
      </c>
      <c r="I111" s="40">
        <f>SUM(J111:L111)</f>
        <v>6.5</v>
      </c>
      <c r="J111" s="39"/>
      <c r="K111" s="37">
        <v>6.5</v>
      </c>
      <c r="L111" s="37"/>
      <c r="M111" s="37"/>
      <c r="N111" s="38">
        <f>SUM(O111:Q111)</f>
        <v>6.5</v>
      </c>
      <c r="O111" s="39"/>
      <c r="P111" s="37">
        <v>6.5</v>
      </c>
      <c r="Q111" s="37"/>
      <c r="R111" s="37"/>
      <c r="S111" s="38">
        <f>SUM(T111:V111)</f>
        <v>0</v>
      </c>
      <c r="T111" s="34"/>
      <c r="U111" s="34"/>
      <c r="V111" s="34"/>
      <c r="W111" s="37"/>
      <c r="X111" s="36" t="e">
        <f>(#REF!+#REF!)/(I111+M111)*100</f>
        <v>#REF!</v>
      </c>
      <c r="Y111" s="35">
        <f>Z111+AA111+AB111</f>
        <v>6.5</v>
      </c>
      <c r="Z111" s="34">
        <f>O111-T111</f>
        <v>0</v>
      </c>
      <c r="AA111" s="34">
        <f>P111-U111</f>
        <v>6.5</v>
      </c>
      <c r="AB111" s="34">
        <f>Q111-V111</f>
        <v>0</v>
      </c>
      <c r="AC111" s="33"/>
    </row>
    <row r="112" spans="1:29">
      <c r="A112" s="58"/>
      <c r="B112" s="47"/>
      <c r="C112" s="57"/>
      <c r="D112" s="45"/>
      <c r="E112" s="45"/>
      <c r="F112" s="27" t="s">
        <v>3</v>
      </c>
      <c r="G112" s="27" t="s">
        <v>18</v>
      </c>
      <c r="H112" s="27" t="s">
        <v>15</v>
      </c>
      <c r="I112" s="40">
        <f>SUM(J112:L112)</f>
        <v>0</v>
      </c>
      <c r="J112" s="39"/>
      <c r="K112" s="37"/>
      <c r="L112" s="37"/>
      <c r="M112" s="37"/>
      <c r="N112" s="38">
        <f>SUM(O112:Q112)</f>
        <v>0</v>
      </c>
      <c r="O112" s="39"/>
      <c r="P112" s="37"/>
      <c r="Q112" s="37"/>
      <c r="R112" s="37"/>
      <c r="S112" s="38">
        <f>SUM(T112:V112)</f>
        <v>0</v>
      </c>
      <c r="T112" s="39"/>
      <c r="U112" s="37"/>
      <c r="V112" s="34"/>
      <c r="W112" s="37"/>
      <c r="X112" s="36" t="e">
        <f>(#REF!+#REF!)/(I112+M112)*100</f>
        <v>#REF!</v>
      </c>
      <c r="Y112" s="35">
        <f>Z112+AA112+AB112</f>
        <v>0</v>
      </c>
      <c r="Z112" s="34">
        <f>O112-T112</f>
        <v>0</v>
      </c>
      <c r="AA112" s="34">
        <f>P112-U112</f>
        <v>0</v>
      </c>
      <c r="AB112" s="34">
        <f>Q112-V112</f>
        <v>0</v>
      </c>
      <c r="AC112" s="33"/>
    </row>
    <row r="113" spans="1:29">
      <c r="A113" s="58"/>
      <c r="B113" s="47"/>
      <c r="C113" s="57"/>
      <c r="D113" s="45"/>
      <c r="E113" s="45"/>
      <c r="F113" s="27" t="s">
        <v>17</v>
      </c>
      <c r="G113" s="27" t="s">
        <v>16</v>
      </c>
      <c r="H113" s="27" t="s">
        <v>15</v>
      </c>
      <c r="I113" s="40">
        <f>SUM(J113:L113)</f>
        <v>1585.7149999999999</v>
      </c>
      <c r="J113" s="39">
        <v>1585.7149999999999</v>
      </c>
      <c r="K113" s="37"/>
      <c r="L113" s="37"/>
      <c r="M113" s="37"/>
      <c r="N113" s="38">
        <f>SUM(O113:Q113)</f>
        <v>2032.86448</v>
      </c>
      <c r="O113" s="39">
        <v>2032.86448</v>
      </c>
      <c r="P113" s="37"/>
      <c r="Q113" s="37"/>
      <c r="R113" s="37"/>
      <c r="S113" s="38">
        <f>SUM(T113:V113)</f>
        <v>2032.86448</v>
      </c>
      <c r="T113" s="34">
        <v>2032.86448</v>
      </c>
      <c r="U113" s="34"/>
      <c r="V113" s="34"/>
      <c r="W113" s="37"/>
      <c r="X113" s="36" t="e">
        <f>(#REF!+#REF!)/(I113+M113)*100</f>
        <v>#REF!</v>
      </c>
      <c r="Y113" s="35">
        <f>Z113+AA113+AB113</f>
        <v>0</v>
      </c>
      <c r="Z113" s="34">
        <f>O113-T113</f>
        <v>0</v>
      </c>
      <c r="AA113" s="34">
        <f>P113-U113</f>
        <v>0</v>
      </c>
      <c r="AB113" s="34">
        <f>Q113-V113</f>
        <v>0</v>
      </c>
      <c r="AC113" s="33"/>
    </row>
    <row r="114" spans="1:29" ht="25.5" customHeight="1">
      <c r="A114" s="44"/>
      <c r="B114" s="56" t="s">
        <v>14</v>
      </c>
      <c r="C114" s="55" t="s">
        <v>13</v>
      </c>
      <c r="D114" s="54" t="s">
        <v>8</v>
      </c>
      <c r="E114" s="54" t="s">
        <v>7</v>
      </c>
      <c r="F114" s="53" t="s">
        <v>3</v>
      </c>
      <c r="G114" s="53"/>
      <c r="H114" s="53"/>
      <c r="I114" s="52">
        <f>SUM(I115)</f>
        <v>165.2</v>
      </c>
      <c r="J114" s="49">
        <f>SUM(J115)</f>
        <v>165.2</v>
      </c>
      <c r="K114" s="49">
        <f>SUM(K115)</f>
        <v>0</v>
      </c>
      <c r="L114" s="49">
        <f>SUM(L115)</f>
        <v>0</v>
      </c>
      <c r="M114" s="49">
        <f>SUM(M115)</f>
        <v>0</v>
      </c>
      <c r="N114" s="51">
        <f>SUM(N115)</f>
        <v>41.075000000000003</v>
      </c>
      <c r="O114" s="49">
        <f>SUM(O115)</f>
        <v>41.075000000000003</v>
      </c>
      <c r="P114" s="49">
        <f>SUM(P115)</f>
        <v>0</v>
      </c>
      <c r="Q114" s="49">
        <f>SUM(Q115)</f>
        <v>0</v>
      </c>
      <c r="R114" s="49">
        <f>SUM(R115)</f>
        <v>0</v>
      </c>
      <c r="S114" s="51">
        <f>SUM(S115)</f>
        <v>41.075000000000003</v>
      </c>
      <c r="T114" s="49">
        <f>SUM(T115)</f>
        <v>41.075000000000003</v>
      </c>
      <c r="U114" s="49">
        <f>SUM(U115)</f>
        <v>0</v>
      </c>
      <c r="V114" s="49">
        <f>SUM(V115)</f>
        <v>0</v>
      </c>
      <c r="W114" s="49">
        <f>SUM(W115)</f>
        <v>0</v>
      </c>
      <c r="X114" s="49">
        <f>SUM(X115)</f>
        <v>0</v>
      </c>
      <c r="Y114" s="50">
        <f>SUM(Y115)</f>
        <v>0</v>
      </c>
      <c r="Z114" s="49">
        <f>SUM(Z115)</f>
        <v>0</v>
      </c>
      <c r="AA114" s="49">
        <f>SUM(AA115)</f>
        <v>0</v>
      </c>
      <c r="AB114" s="49">
        <f>SUM(AB115)</f>
        <v>0</v>
      </c>
      <c r="AC114" s="48"/>
    </row>
    <row r="115" spans="1:29" ht="25.5" customHeight="1">
      <c r="A115" s="44"/>
      <c r="B115" s="43"/>
      <c r="C115" s="42"/>
      <c r="D115" s="41"/>
      <c r="E115" s="41"/>
      <c r="F115" s="27" t="s">
        <v>3</v>
      </c>
      <c r="G115" s="27" t="s">
        <v>12</v>
      </c>
      <c r="H115" s="27" t="s">
        <v>11</v>
      </c>
      <c r="I115" s="40">
        <f>SUM(J115:L115)</f>
        <v>165.2</v>
      </c>
      <c r="J115" s="39">
        <v>165.2</v>
      </c>
      <c r="K115" s="37"/>
      <c r="L115" s="37"/>
      <c r="M115" s="37"/>
      <c r="N115" s="38">
        <f>SUM(O115:Q115)</f>
        <v>41.075000000000003</v>
      </c>
      <c r="O115" s="39">
        <v>41.075000000000003</v>
      </c>
      <c r="P115" s="37"/>
      <c r="Q115" s="37"/>
      <c r="R115" s="37"/>
      <c r="S115" s="38">
        <f>SUM(T115:V115)</f>
        <v>41.075000000000003</v>
      </c>
      <c r="T115" s="39">
        <v>41.075000000000003</v>
      </c>
      <c r="U115" s="34"/>
      <c r="V115" s="34"/>
      <c r="W115" s="37"/>
      <c r="X115" s="36"/>
      <c r="Y115" s="35">
        <f>Z115+AA115+AB115</f>
        <v>0</v>
      </c>
      <c r="Z115" s="34">
        <f>O115-T115</f>
        <v>0</v>
      </c>
      <c r="AA115" s="34">
        <f>P115-U115</f>
        <v>0</v>
      </c>
      <c r="AB115" s="34">
        <f>Q115-V115</f>
        <v>0</v>
      </c>
      <c r="AC115" s="33"/>
    </row>
    <row r="116" spans="1:29">
      <c r="A116" s="44"/>
      <c r="B116" s="56" t="s">
        <v>10</v>
      </c>
      <c r="C116" s="55" t="s">
        <v>9</v>
      </c>
      <c r="D116" s="54" t="s">
        <v>8</v>
      </c>
      <c r="E116" s="54" t="s">
        <v>7</v>
      </c>
      <c r="F116" s="53" t="s">
        <v>3</v>
      </c>
      <c r="G116" s="53"/>
      <c r="H116" s="53"/>
      <c r="I116" s="52">
        <f>SUM(I117:I118)</f>
        <v>6053.2</v>
      </c>
      <c r="J116" s="49">
        <f>SUM(J117:J118)</f>
        <v>0</v>
      </c>
      <c r="K116" s="49">
        <f>SUM(K117:K118)</f>
        <v>6053.2</v>
      </c>
      <c r="L116" s="49">
        <f>SUM(L117:L118)</f>
        <v>0</v>
      </c>
      <c r="M116" s="49">
        <f>SUM(M117)</f>
        <v>0</v>
      </c>
      <c r="N116" s="51">
        <f>SUM(N117:N118)</f>
        <v>6000</v>
      </c>
      <c r="O116" s="49">
        <f>SUM(O117:O118)</f>
        <v>0</v>
      </c>
      <c r="P116" s="49">
        <f>SUM(P117:P118)</f>
        <v>6000</v>
      </c>
      <c r="Q116" s="49">
        <f>SUM(Q117:Q118)</f>
        <v>0</v>
      </c>
      <c r="R116" s="49">
        <f>SUM(R117)</f>
        <v>0</v>
      </c>
      <c r="S116" s="51">
        <f>SUM(S117:S118)</f>
        <v>6000</v>
      </c>
      <c r="T116" s="49">
        <f>SUM(T117:T118)</f>
        <v>0</v>
      </c>
      <c r="U116" s="49">
        <f>SUM(U117:U118)</f>
        <v>6000</v>
      </c>
      <c r="V116" s="49">
        <f>SUM(V117:V118)</f>
        <v>0</v>
      </c>
      <c r="W116" s="49">
        <f>SUM(W117)</f>
        <v>0</v>
      </c>
      <c r="X116" s="49">
        <f>SUM(X117)</f>
        <v>0</v>
      </c>
      <c r="Y116" s="50">
        <f>SUM(Y117:Y118)</f>
        <v>0</v>
      </c>
      <c r="Z116" s="49">
        <f>SUM(Z117:Z118)</f>
        <v>0</v>
      </c>
      <c r="AA116" s="49">
        <f>SUM(AA117:AA118)</f>
        <v>0</v>
      </c>
      <c r="AB116" s="49">
        <f>SUM(AB117:AB118)</f>
        <v>0</v>
      </c>
      <c r="AC116" s="48"/>
    </row>
    <row r="117" spans="1:29">
      <c r="A117" s="44"/>
      <c r="B117" s="47"/>
      <c r="C117" s="46"/>
      <c r="D117" s="45"/>
      <c r="E117" s="45"/>
      <c r="F117" s="27" t="s">
        <v>6</v>
      </c>
      <c r="G117" s="27" t="s">
        <v>5</v>
      </c>
      <c r="H117" s="27" t="s">
        <v>4</v>
      </c>
      <c r="I117" s="40">
        <f>SUM(J117:L117)</f>
        <v>6053.2</v>
      </c>
      <c r="J117" s="39"/>
      <c r="K117" s="37">
        <v>6053.2</v>
      </c>
      <c r="L117" s="37"/>
      <c r="M117" s="37"/>
      <c r="N117" s="38">
        <f>SUM(O117:Q117)</f>
        <v>6000</v>
      </c>
      <c r="O117" s="39"/>
      <c r="P117" s="37">
        <v>6000</v>
      </c>
      <c r="Q117" s="37"/>
      <c r="R117" s="37"/>
      <c r="S117" s="38">
        <f>SUM(T117:V117)</f>
        <v>6000</v>
      </c>
      <c r="T117" s="34"/>
      <c r="U117" s="34">
        <v>6000</v>
      </c>
      <c r="V117" s="34"/>
      <c r="W117" s="37"/>
      <c r="X117" s="36"/>
      <c r="Y117" s="35">
        <f>Z117+AA117+AB117</f>
        <v>0</v>
      </c>
      <c r="Z117" s="34">
        <f>O117-T117</f>
        <v>0</v>
      </c>
      <c r="AA117" s="34">
        <f>P117-U117</f>
        <v>0</v>
      </c>
      <c r="AB117" s="34">
        <f>Q117-V117</f>
        <v>0</v>
      </c>
      <c r="AC117" s="33"/>
    </row>
    <row r="118" spans="1:29">
      <c r="A118" s="44"/>
      <c r="B118" s="43"/>
      <c r="C118" s="42"/>
      <c r="D118" s="41"/>
      <c r="E118" s="41"/>
      <c r="F118" s="27" t="s">
        <v>3</v>
      </c>
      <c r="G118" s="27" t="s">
        <v>2</v>
      </c>
      <c r="H118" s="27" t="s">
        <v>1</v>
      </c>
      <c r="I118" s="40"/>
      <c r="J118" s="39"/>
      <c r="K118" s="37"/>
      <c r="L118" s="37"/>
      <c r="M118" s="37"/>
      <c r="N118" s="38">
        <f>SUM(O118:Q118)</f>
        <v>0</v>
      </c>
      <c r="O118" s="39"/>
      <c r="P118" s="37"/>
      <c r="Q118" s="37"/>
      <c r="R118" s="37"/>
      <c r="S118" s="38">
        <f>SUM(T118:V118)</f>
        <v>0</v>
      </c>
      <c r="T118" s="34"/>
      <c r="U118" s="34"/>
      <c r="V118" s="34"/>
      <c r="W118" s="37"/>
      <c r="X118" s="36"/>
      <c r="Y118" s="35">
        <f>Z118+AA118+AB118</f>
        <v>0</v>
      </c>
      <c r="Z118" s="34">
        <f>O118-T118</f>
        <v>0</v>
      </c>
      <c r="AA118" s="34">
        <f>P118-U118</f>
        <v>0</v>
      </c>
      <c r="AB118" s="34">
        <f>Q118-V118</f>
        <v>0</v>
      </c>
      <c r="AC118" s="33"/>
    </row>
    <row r="119" spans="1:29">
      <c r="A119" s="32"/>
      <c r="B119" s="31"/>
      <c r="C119" s="30"/>
      <c r="D119" s="29"/>
      <c r="E119" s="28"/>
      <c r="F119" s="27"/>
      <c r="G119" s="27"/>
      <c r="H119" s="27"/>
      <c r="I119" s="26">
        <f>I9+I33+I67+I95+I102</f>
        <v>173477.69923</v>
      </c>
      <c r="J119" s="26">
        <f>J9+J33+J67+J95+J102</f>
        <v>32198.251090000002</v>
      </c>
      <c r="K119" s="26">
        <f>K9+K33+K67+K95+K102</f>
        <v>140725.55505</v>
      </c>
      <c r="L119" s="26">
        <f>L9+L33+L67+L95+L102</f>
        <v>553.89309000000003</v>
      </c>
      <c r="M119" s="26">
        <f>M9+M33+M67+M95+M102</f>
        <v>0</v>
      </c>
      <c r="N119" s="26">
        <f>N9+N33+N67+N95+N102</f>
        <v>195836.43622999999</v>
      </c>
      <c r="O119" s="26">
        <f>O9+O33+O67+O95+O102</f>
        <v>49215.766730000003</v>
      </c>
      <c r="P119" s="26">
        <f>P9+P33+P67+P95+P102</f>
        <v>143379.07249999998</v>
      </c>
      <c r="Q119" s="26">
        <f>Q9+Q33+Q67+Q95+Q102</f>
        <v>3241.5969999999998</v>
      </c>
      <c r="R119" s="26">
        <f>R9+R33+R67+R95+R102</f>
        <v>0</v>
      </c>
      <c r="S119" s="26">
        <f>S9+S33+S67+S95+S102</f>
        <v>194219.81849999999</v>
      </c>
      <c r="T119" s="26">
        <f>T9+T33+T67+T95+T102</f>
        <v>48760.259319999997</v>
      </c>
      <c r="U119" s="26">
        <f>U9+U33+U67+U95+U102</f>
        <v>142728.05356</v>
      </c>
      <c r="V119" s="26">
        <f>V9+V33+V67+V95+V102</f>
        <v>2731.5056199999999</v>
      </c>
      <c r="W119" s="26">
        <f>W9+W33+W67+W95+W102</f>
        <v>0</v>
      </c>
      <c r="X119" s="26" t="e">
        <f>X9+X33+X67+X95+X102</f>
        <v>#REF!</v>
      </c>
      <c r="Y119" s="26">
        <f>Y9+Y33+Y67+Y95+Y102</f>
        <v>1616.6177300000002</v>
      </c>
      <c r="Z119" s="26">
        <f>Z9+Z33+Z67+Z95+Z102</f>
        <v>455.50740999999999</v>
      </c>
      <c r="AA119" s="26">
        <f>AA9+AA33+AA67+AA95+AA102</f>
        <v>651.01894000000004</v>
      </c>
      <c r="AB119" s="26">
        <f>AB9+AB33+AB67+AB95+AB102</f>
        <v>510.09138000000007</v>
      </c>
      <c r="AC119" s="25" t="e">
        <f>#REF!/I119*100</f>
        <v>#REF!</v>
      </c>
    </row>
    <row r="120" spans="1:29">
      <c r="I120" s="21"/>
      <c r="J120" s="23"/>
      <c r="K120" s="23"/>
      <c r="L120" s="23"/>
      <c r="M120" s="22"/>
      <c r="N120" s="21"/>
      <c r="O120" s="23"/>
      <c r="P120" s="23"/>
      <c r="Q120" s="23"/>
      <c r="R120" s="23"/>
      <c r="S120" s="21"/>
      <c r="T120" s="23"/>
      <c r="U120" s="23"/>
      <c r="V120" s="23"/>
      <c r="W120" s="23"/>
      <c r="X120" s="13"/>
      <c r="Y120" s="24"/>
    </row>
    <row r="121" spans="1:29">
      <c r="B121" s="7" t="s">
        <v>0</v>
      </c>
      <c r="C121" s="7"/>
      <c r="I121" s="21"/>
      <c r="J121" s="23"/>
      <c r="K121" s="23"/>
      <c r="L121" s="23"/>
      <c r="M121" s="22"/>
      <c r="N121" s="21"/>
      <c r="O121" s="15"/>
      <c r="P121" s="15"/>
      <c r="Q121" s="11"/>
      <c r="R121" s="11"/>
      <c r="S121" s="21"/>
      <c r="T121" s="11"/>
      <c r="U121" s="11"/>
      <c r="V121" s="11"/>
      <c r="W121" s="11"/>
      <c r="X121" s="21"/>
      <c r="Y121" s="19"/>
    </row>
    <row r="122" spans="1:29">
      <c r="I122" s="21"/>
      <c r="J122" s="23"/>
      <c r="K122" s="23"/>
      <c r="L122" s="23"/>
      <c r="M122" s="22"/>
      <c r="N122" s="15"/>
      <c r="O122" s="11"/>
      <c r="P122" s="11"/>
      <c r="Q122" s="11"/>
      <c r="R122" s="11"/>
      <c r="S122" s="15"/>
      <c r="T122" s="11"/>
      <c r="U122" s="11"/>
      <c r="V122" s="11"/>
      <c r="W122" s="11"/>
      <c r="X122" s="21"/>
      <c r="Y122" s="19"/>
      <c r="Z122" s="11"/>
      <c r="AA122" s="11"/>
    </row>
    <row r="123" spans="1:29">
      <c r="B123" s="3"/>
      <c r="D123" s="18"/>
      <c r="E123" s="18"/>
      <c r="F123" s="18"/>
      <c r="G123" s="18"/>
      <c r="H123" s="18"/>
      <c r="I123" s="8"/>
      <c r="N123" s="15"/>
      <c r="O123" s="15"/>
      <c r="P123" s="11"/>
      <c r="Q123" s="11"/>
      <c r="R123" s="11"/>
      <c r="S123" s="15"/>
      <c r="T123" s="11"/>
      <c r="U123" s="11"/>
      <c r="V123" s="11"/>
      <c r="W123" s="11"/>
      <c r="X123" s="11"/>
      <c r="Y123" s="15"/>
      <c r="Z123" s="11"/>
      <c r="AA123" s="11"/>
    </row>
    <row r="124" spans="1:29">
      <c r="B124" s="3"/>
      <c r="D124" s="18"/>
      <c r="E124" s="18"/>
      <c r="F124" s="18"/>
      <c r="G124" s="18"/>
      <c r="H124" s="18"/>
      <c r="I124" s="8"/>
      <c r="J124" s="6"/>
      <c r="K124" s="6"/>
      <c r="L124" s="6"/>
      <c r="N124" s="15"/>
      <c r="O124" s="15"/>
      <c r="P124" s="15"/>
      <c r="Q124" s="11"/>
      <c r="R124" s="11"/>
      <c r="S124" s="20"/>
      <c r="T124" s="15"/>
      <c r="U124" s="15"/>
      <c r="V124" s="11"/>
      <c r="W124" s="11"/>
      <c r="X124" s="12"/>
      <c r="Y124" s="19"/>
      <c r="Z124" s="11"/>
      <c r="AA124" s="11"/>
    </row>
    <row r="125" spans="1:29">
      <c r="B125" s="3"/>
      <c r="D125" s="18"/>
      <c r="E125" s="18"/>
      <c r="F125" s="18"/>
      <c r="G125" s="18"/>
      <c r="H125" s="17"/>
      <c r="I125" s="16"/>
      <c r="J125" s="3"/>
      <c r="N125" s="11"/>
      <c r="O125" s="11"/>
      <c r="P125" s="11"/>
      <c r="Q125" s="11"/>
      <c r="R125" s="11"/>
      <c r="S125" s="12"/>
      <c r="T125" s="14"/>
      <c r="U125" s="13"/>
      <c r="V125" s="12"/>
      <c r="W125" s="11"/>
      <c r="X125" s="12"/>
      <c r="Y125" s="12"/>
      <c r="Z125" s="11"/>
      <c r="AA125" s="11"/>
    </row>
    <row r="126" spans="1:29">
      <c r="B126" s="3"/>
      <c r="D126" s="18"/>
      <c r="E126" s="18"/>
      <c r="F126" s="18"/>
      <c r="G126" s="18"/>
      <c r="H126" s="17"/>
      <c r="I126" s="16"/>
      <c r="J126" s="3"/>
      <c r="N126" s="11"/>
      <c r="O126" s="11"/>
      <c r="P126" s="11"/>
      <c r="Q126" s="11"/>
      <c r="R126" s="11"/>
      <c r="S126" s="19"/>
      <c r="T126" s="14"/>
      <c r="U126" s="13"/>
      <c r="V126" s="12"/>
      <c r="W126" s="11"/>
      <c r="X126" s="11"/>
      <c r="Y126" s="11"/>
      <c r="Z126" s="11"/>
      <c r="AA126" s="11"/>
    </row>
    <row r="127" spans="1:29">
      <c r="D127" s="18"/>
      <c r="E127" s="18"/>
      <c r="F127" s="18"/>
      <c r="G127" s="18"/>
      <c r="H127" s="17"/>
      <c r="I127" s="16"/>
      <c r="J127" s="9"/>
      <c r="N127" s="15"/>
      <c r="O127" s="15"/>
      <c r="P127" s="11"/>
      <c r="Q127" s="11"/>
      <c r="R127" s="11"/>
      <c r="S127" s="12"/>
      <c r="T127" s="14"/>
      <c r="U127" s="13"/>
      <c r="V127" s="12"/>
      <c r="W127" s="11"/>
      <c r="X127" s="11"/>
      <c r="Y127" s="11"/>
      <c r="Z127" s="11"/>
      <c r="AA127" s="11"/>
    </row>
    <row r="128" spans="1:29">
      <c r="B128" s="11"/>
      <c r="C128" s="11"/>
      <c r="H128" s="3"/>
      <c r="I128" s="10"/>
      <c r="J128" s="9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2:22" s="1" customFormat="1">
      <c r="B129" s="7"/>
      <c r="C129" s="7"/>
      <c r="I129" s="6"/>
      <c r="J129" s="6"/>
      <c r="N129" s="6"/>
      <c r="O129" s="6"/>
      <c r="S129" s="3"/>
      <c r="T129" s="5"/>
      <c r="U129" s="4"/>
      <c r="V129" s="3"/>
    </row>
  </sheetData>
  <mergeCells count="115">
    <mergeCell ref="B129:C129"/>
    <mergeCell ref="B114:B115"/>
    <mergeCell ref="C114:C115"/>
    <mergeCell ref="D114:D115"/>
    <mergeCell ref="E114:E115"/>
    <mergeCell ref="B116:B118"/>
    <mergeCell ref="C116:C118"/>
    <mergeCell ref="D116:D118"/>
    <mergeCell ref="E116:E118"/>
    <mergeCell ref="B121:C121"/>
    <mergeCell ref="B91:B92"/>
    <mergeCell ref="C91:C92"/>
    <mergeCell ref="B93:B94"/>
    <mergeCell ref="C93:C94"/>
    <mergeCell ref="A96:A101"/>
    <mergeCell ref="B96:B101"/>
    <mergeCell ref="C96:C101"/>
    <mergeCell ref="D96:D101"/>
    <mergeCell ref="E96:E101"/>
    <mergeCell ref="A103:A113"/>
    <mergeCell ref="B103:B113"/>
    <mergeCell ref="C103:C113"/>
    <mergeCell ref="D103:D113"/>
    <mergeCell ref="E103:E113"/>
    <mergeCell ref="B89:B90"/>
    <mergeCell ref="C89:C90"/>
    <mergeCell ref="C77:C81"/>
    <mergeCell ref="D77:D81"/>
    <mergeCell ref="E77:E81"/>
    <mergeCell ref="B82:B85"/>
    <mergeCell ref="C82:C85"/>
    <mergeCell ref="D82:D85"/>
    <mergeCell ref="E82:E85"/>
    <mergeCell ref="C51:C54"/>
    <mergeCell ref="D51:D54"/>
    <mergeCell ref="E51:E54"/>
    <mergeCell ref="B55:B60"/>
    <mergeCell ref="C55:C60"/>
    <mergeCell ref="D55:D60"/>
    <mergeCell ref="D61:D62"/>
    <mergeCell ref="E61:E62"/>
    <mergeCell ref="B63:B64"/>
    <mergeCell ref="C63:C64"/>
    <mergeCell ref="D63:D64"/>
    <mergeCell ref="E63:E64"/>
    <mergeCell ref="A34:A64"/>
    <mergeCell ref="B34:B35"/>
    <mergeCell ref="C34:C35"/>
    <mergeCell ref="D34:D35"/>
    <mergeCell ref="E34:E35"/>
    <mergeCell ref="B36:B50"/>
    <mergeCell ref="C36:C50"/>
    <mergeCell ref="D36:D50"/>
    <mergeCell ref="E36:E50"/>
    <mergeCell ref="B51:B54"/>
    <mergeCell ref="A68:A88"/>
    <mergeCell ref="B68:B76"/>
    <mergeCell ref="C68:C76"/>
    <mergeCell ref="D68:D76"/>
    <mergeCell ref="E68:E76"/>
    <mergeCell ref="B77:B81"/>
    <mergeCell ref="B86:B88"/>
    <mergeCell ref="C86:C88"/>
    <mergeCell ref="D86:D88"/>
    <mergeCell ref="E86:E88"/>
    <mergeCell ref="B31:B32"/>
    <mergeCell ref="C31:C32"/>
    <mergeCell ref="D31:D32"/>
    <mergeCell ref="E31:E32"/>
    <mergeCell ref="B65:B66"/>
    <mergeCell ref="C65:C66"/>
    <mergeCell ref="D65:D66"/>
    <mergeCell ref="E65:E66"/>
    <mergeCell ref="B61:B62"/>
    <mergeCell ref="C61:C62"/>
    <mergeCell ref="A10:A26"/>
    <mergeCell ref="B10:B11"/>
    <mergeCell ref="C10:C11"/>
    <mergeCell ref="D10:D11"/>
    <mergeCell ref="E55:E60"/>
    <mergeCell ref="E27:E28"/>
    <mergeCell ref="B29:B30"/>
    <mergeCell ref="C29:C30"/>
    <mergeCell ref="D29:D30"/>
    <mergeCell ref="E29:E30"/>
    <mergeCell ref="B25:B26"/>
    <mergeCell ref="C25:C26"/>
    <mergeCell ref="D25:D26"/>
    <mergeCell ref="B27:B28"/>
    <mergeCell ref="C27:C28"/>
    <mergeCell ref="D27:D28"/>
    <mergeCell ref="B21:B24"/>
    <mergeCell ref="N6:Q6"/>
    <mergeCell ref="R6:R7"/>
    <mergeCell ref="S6:V6"/>
    <mergeCell ref="C21:C24"/>
    <mergeCell ref="D21:D24"/>
    <mergeCell ref="C6:C7"/>
    <mergeCell ref="I6:L6"/>
    <mergeCell ref="M6:M7"/>
    <mergeCell ref="E10:E11"/>
    <mergeCell ref="B12:B20"/>
    <mergeCell ref="C12:C20"/>
    <mergeCell ref="D12:D20"/>
    <mergeCell ref="E12:E20"/>
    <mergeCell ref="W6:W7"/>
    <mergeCell ref="X6:X7"/>
    <mergeCell ref="Y6:AB6"/>
    <mergeCell ref="A1:X1"/>
    <mergeCell ref="B2:X2"/>
    <mergeCell ref="A3:X3"/>
    <mergeCell ref="D5:D7"/>
    <mergeCell ref="E5:E7"/>
    <mergeCell ref="F5:H6"/>
    <mergeCell ref="I5:M5"/>
  </mergeCells>
  <pageMargins left="0.19685039370078741" right="0.15748031496062992" top="0.59" bottom="0.23622047244094491" header="0.27559055118110237" footer="0.23622047244094491"/>
  <pageSetup paperSize="9" scale="56" orientation="landscape" r:id="rId1"/>
  <rowBreaks count="1" manualBreakCount="1">
    <brk id="58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.31.12.20 (2)</vt:lpstr>
      <vt:lpstr>'.31.12.20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2022-03-18T06:33:48Z</dcterms:created>
  <dcterms:modified xsi:type="dcterms:W3CDTF">2022-03-18T06:35:51Z</dcterms:modified>
</cp:coreProperties>
</file>